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-10\Downloads\"/>
    </mc:Choice>
  </mc:AlternateContent>
  <bookViews>
    <workbookView xWindow="0" yWindow="0" windowWidth="20490" windowHeight="7230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CAZUL" sheetId="52" state="hidden" r:id="rId7"/>
    <sheet name="SINTETICO" sheetId="53" state="hidden" r:id="rId8"/>
    <sheet name="FORNECEDOR" sheetId="50" state="hidden" r:id="rId9"/>
    <sheet name="CONCILIAÇÃO BANCÁRIA" sheetId="40" state="hidden" r:id="rId10"/>
    <sheet name="DESPESAS REALIZADAS" sheetId="35" state="hidden" r:id="rId11"/>
    <sheet name="DEMONSTRATIVO CONTABIL" sheetId="36" state="hidden" r:id="rId12"/>
    <sheet name="CT" sheetId="46" state="hidden" r:id="rId13"/>
    <sheet name="CONTRATO DE TERCEIROS" sheetId="38" state="hidden" r:id="rId14"/>
    <sheet name="AQUISIÇÃO DE BENS" sheetId="39" state="hidden" r:id="rId15"/>
    <sheet name="OUTROS INVESTIMENTOS" sheetId="41" state="hidden" r:id="rId16"/>
    <sheet name="RH" sheetId="43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6" hidden="1">CAZUL!$A$1:$P$90</definedName>
    <definedName name="_xlnm._FilterDatabase" localSheetId="1" hidden="1">FINANCEIRO!$A$4:$N$93</definedName>
    <definedName name="_xlnm._FilterDatabase" localSheetId="8" hidden="1">FORNECEDOR!$A$1:$B$722</definedName>
    <definedName name="_xlnm._FilterDatabase" localSheetId="16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1" l="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H85" i="31" s="1"/>
  <c r="O86" i="31"/>
  <c r="O87" i="31"/>
  <c r="H87" i="31" s="1"/>
  <c r="O88" i="31"/>
  <c r="H88" i="31" s="1"/>
  <c r="O89" i="31"/>
  <c r="H89" i="31" s="1"/>
  <c r="O90" i="31"/>
  <c r="O91" i="31"/>
  <c r="H91" i="31" s="1"/>
  <c r="O92" i="31"/>
  <c r="I92" i="31" s="1"/>
  <c r="O93" i="31"/>
  <c r="I93" i="31" s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5" i="31"/>
  <c r="B6" i="31"/>
  <c r="C6" i="31"/>
  <c r="D6" i="31"/>
  <c r="G6" i="31"/>
  <c r="F6" i="31" s="1"/>
  <c r="J6" i="31"/>
  <c r="K6" i="31"/>
  <c r="L6" i="31"/>
  <c r="M6" i="31"/>
  <c r="B7" i="31"/>
  <c r="C7" i="31"/>
  <c r="D7" i="31"/>
  <c r="G7" i="31"/>
  <c r="F7" i="31" s="1"/>
  <c r="J7" i="31"/>
  <c r="K7" i="31"/>
  <c r="L7" i="31"/>
  <c r="M7" i="31"/>
  <c r="B8" i="31"/>
  <c r="C8" i="31"/>
  <c r="D8" i="31"/>
  <c r="G8" i="31"/>
  <c r="F8" i="31" s="1"/>
  <c r="J8" i="31"/>
  <c r="K8" i="31"/>
  <c r="L8" i="31"/>
  <c r="M8" i="31"/>
  <c r="B9" i="31"/>
  <c r="C9" i="31"/>
  <c r="D9" i="31"/>
  <c r="G9" i="31"/>
  <c r="F9" i="31" s="1"/>
  <c r="J9" i="31"/>
  <c r="K9" i="31"/>
  <c r="L9" i="31"/>
  <c r="M9" i="31"/>
  <c r="B10" i="31"/>
  <c r="C10" i="31"/>
  <c r="D10" i="31"/>
  <c r="G10" i="31"/>
  <c r="F10" i="31" s="1"/>
  <c r="J10" i="31"/>
  <c r="K10" i="31"/>
  <c r="L10" i="31"/>
  <c r="M10" i="31"/>
  <c r="B11" i="31"/>
  <c r="C11" i="31"/>
  <c r="D11" i="31"/>
  <c r="G11" i="31"/>
  <c r="F11" i="31" s="1"/>
  <c r="J11" i="31"/>
  <c r="K11" i="31"/>
  <c r="L11" i="31"/>
  <c r="M11" i="31"/>
  <c r="B12" i="31"/>
  <c r="C12" i="31"/>
  <c r="D12" i="31"/>
  <c r="G12" i="31"/>
  <c r="F12" i="31" s="1"/>
  <c r="J12" i="31"/>
  <c r="K12" i="31"/>
  <c r="L12" i="31"/>
  <c r="M12" i="31"/>
  <c r="B13" i="31"/>
  <c r="C13" i="31"/>
  <c r="D13" i="31"/>
  <c r="G13" i="31"/>
  <c r="F13" i="31" s="1"/>
  <c r="J13" i="31"/>
  <c r="K13" i="31"/>
  <c r="L13" i="31"/>
  <c r="M13" i="31"/>
  <c r="B14" i="31"/>
  <c r="C14" i="31"/>
  <c r="D14" i="31"/>
  <c r="G14" i="31"/>
  <c r="F14" i="31" s="1"/>
  <c r="J14" i="31"/>
  <c r="K14" i="31"/>
  <c r="L14" i="31"/>
  <c r="M14" i="31"/>
  <c r="B15" i="31"/>
  <c r="C15" i="31"/>
  <c r="D15" i="31"/>
  <c r="G15" i="31"/>
  <c r="F15" i="31" s="1"/>
  <c r="J15" i="31"/>
  <c r="K15" i="31"/>
  <c r="L15" i="31"/>
  <c r="M15" i="31"/>
  <c r="B16" i="31"/>
  <c r="C16" i="31"/>
  <c r="D16" i="31"/>
  <c r="G16" i="31"/>
  <c r="F16" i="31" s="1"/>
  <c r="J16" i="31"/>
  <c r="K16" i="31"/>
  <c r="L16" i="31"/>
  <c r="M16" i="31"/>
  <c r="B17" i="31"/>
  <c r="C17" i="31"/>
  <c r="D17" i="31"/>
  <c r="G17" i="31"/>
  <c r="F17" i="31" s="1"/>
  <c r="J17" i="31"/>
  <c r="K17" i="31"/>
  <c r="L17" i="31"/>
  <c r="M17" i="31"/>
  <c r="B18" i="31"/>
  <c r="C18" i="31"/>
  <c r="D18" i="31"/>
  <c r="G18" i="31"/>
  <c r="F18" i="31" s="1"/>
  <c r="J18" i="31"/>
  <c r="K18" i="31"/>
  <c r="L18" i="31"/>
  <c r="M18" i="31"/>
  <c r="B19" i="31"/>
  <c r="C19" i="31"/>
  <c r="D19" i="31"/>
  <c r="G19" i="31"/>
  <c r="F19" i="31" s="1"/>
  <c r="J19" i="31"/>
  <c r="K19" i="31"/>
  <c r="L19" i="31"/>
  <c r="M19" i="31"/>
  <c r="B20" i="31"/>
  <c r="C20" i="31"/>
  <c r="D20" i="31"/>
  <c r="G20" i="31"/>
  <c r="F20" i="31" s="1"/>
  <c r="J20" i="31"/>
  <c r="K20" i="31"/>
  <c r="L20" i="31"/>
  <c r="M20" i="31"/>
  <c r="B21" i="31"/>
  <c r="C21" i="31"/>
  <c r="D21" i="31"/>
  <c r="G21" i="31"/>
  <c r="F21" i="31" s="1"/>
  <c r="J21" i="31"/>
  <c r="K21" i="31"/>
  <c r="L21" i="31"/>
  <c r="M21" i="31"/>
  <c r="B22" i="31"/>
  <c r="C22" i="31"/>
  <c r="D22" i="31"/>
  <c r="G22" i="31"/>
  <c r="F22" i="31" s="1"/>
  <c r="J22" i="31"/>
  <c r="K22" i="31"/>
  <c r="L22" i="31"/>
  <c r="M22" i="31"/>
  <c r="B23" i="31"/>
  <c r="C23" i="31"/>
  <c r="D23" i="31"/>
  <c r="G23" i="31"/>
  <c r="F23" i="31" s="1"/>
  <c r="J23" i="31"/>
  <c r="K23" i="31"/>
  <c r="L23" i="31"/>
  <c r="M23" i="31"/>
  <c r="B24" i="31"/>
  <c r="C24" i="31"/>
  <c r="D24" i="31"/>
  <c r="G24" i="31"/>
  <c r="F24" i="31" s="1"/>
  <c r="J24" i="31"/>
  <c r="K24" i="31"/>
  <c r="L24" i="31"/>
  <c r="M24" i="31"/>
  <c r="B25" i="31"/>
  <c r="C25" i="31"/>
  <c r="D25" i="31"/>
  <c r="G25" i="31"/>
  <c r="F25" i="31" s="1"/>
  <c r="J25" i="31"/>
  <c r="K25" i="31"/>
  <c r="L25" i="31"/>
  <c r="M25" i="31"/>
  <c r="B26" i="31"/>
  <c r="C26" i="31"/>
  <c r="D26" i="31"/>
  <c r="G26" i="31"/>
  <c r="F26" i="31" s="1"/>
  <c r="J26" i="31"/>
  <c r="K26" i="31"/>
  <c r="L26" i="31"/>
  <c r="M26" i="31"/>
  <c r="B27" i="31"/>
  <c r="C27" i="31"/>
  <c r="D27" i="31"/>
  <c r="G27" i="31"/>
  <c r="F27" i="31" s="1"/>
  <c r="J27" i="31"/>
  <c r="K27" i="31"/>
  <c r="L27" i="31"/>
  <c r="M27" i="31"/>
  <c r="B28" i="31"/>
  <c r="C28" i="31"/>
  <c r="D28" i="31"/>
  <c r="G28" i="31"/>
  <c r="F28" i="31" s="1"/>
  <c r="J28" i="31"/>
  <c r="K28" i="31"/>
  <c r="L28" i="31"/>
  <c r="M28" i="31"/>
  <c r="B29" i="31"/>
  <c r="C29" i="31"/>
  <c r="D29" i="31"/>
  <c r="G29" i="31"/>
  <c r="F29" i="31" s="1"/>
  <c r="J29" i="31"/>
  <c r="K29" i="31"/>
  <c r="L29" i="31"/>
  <c r="M29" i="31"/>
  <c r="B30" i="31"/>
  <c r="C30" i="31"/>
  <c r="D30" i="31"/>
  <c r="G30" i="31"/>
  <c r="F30" i="31" s="1"/>
  <c r="J30" i="31"/>
  <c r="K30" i="31"/>
  <c r="L30" i="31"/>
  <c r="M30" i="31"/>
  <c r="B31" i="31"/>
  <c r="C31" i="31"/>
  <c r="D31" i="31"/>
  <c r="G31" i="31"/>
  <c r="F31" i="31" s="1"/>
  <c r="J31" i="31"/>
  <c r="K31" i="31"/>
  <c r="L31" i="31"/>
  <c r="M31" i="31"/>
  <c r="B32" i="31"/>
  <c r="C32" i="31"/>
  <c r="D32" i="31"/>
  <c r="G32" i="31"/>
  <c r="F32" i="31" s="1"/>
  <c r="J32" i="31"/>
  <c r="K32" i="31"/>
  <c r="L32" i="31"/>
  <c r="M32" i="31"/>
  <c r="B33" i="31"/>
  <c r="C33" i="31"/>
  <c r="D33" i="31"/>
  <c r="G33" i="31"/>
  <c r="F33" i="31" s="1"/>
  <c r="J33" i="31"/>
  <c r="K33" i="31"/>
  <c r="L33" i="31"/>
  <c r="M33" i="31"/>
  <c r="B34" i="31"/>
  <c r="C34" i="31"/>
  <c r="D34" i="31"/>
  <c r="G34" i="31"/>
  <c r="F34" i="31" s="1"/>
  <c r="J34" i="31"/>
  <c r="K34" i="31"/>
  <c r="L34" i="31"/>
  <c r="M34" i="31"/>
  <c r="B35" i="31"/>
  <c r="C35" i="31"/>
  <c r="D35" i="31"/>
  <c r="G35" i="31"/>
  <c r="F35" i="31" s="1"/>
  <c r="J35" i="31"/>
  <c r="K35" i="31"/>
  <c r="L35" i="31"/>
  <c r="M35" i="31"/>
  <c r="B36" i="31"/>
  <c r="C36" i="31"/>
  <c r="D36" i="31"/>
  <c r="G36" i="31"/>
  <c r="F36" i="31" s="1"/>
  <c r="J36" i="31"/>
  <c r="K36" i="31"/>
  <c r="L36" i="31"/>
  <c r="M36" i="31"/>
  <c r="B37" i="31"/>
  <c r="C37" i="31"/>
  <c r="D37" i="31"/>
  <c r="G37" i="31"/>
  <c r="F37" i="31" s="1"/>
  <c r="J37" i="31"/>
  <c r="K37" i="31"/>
  <c r="L37" i="31"/>
  <c r="M37" i="31"/>
  <c r="B38" i="31"/>
  <c r="C38" i="31"/>
  <c r="D38" i="31"/>
  <c r="G38" i="31"/>
  <c r="F38" i="31" s="1"/>
  <c r="J38" i="31"/>
  <c r="K38" i="31"/>
  <c r="L38" i="31"/>
  <c r="M38" i="31"/>
  <c r="B39" i="31"/>
  <c r="C39" i="31"/>
  <c r="D39" i="31"/>
  <c r="G39" i="31"/>
  <c r="F39" i="31" s="1"/>
  <c r="J39" i="31"/>
  <c r="K39" i="31"/>
  <c r="L39" i="31"/>
  <c r="M39" i="31"/>
  <c r="B40" i="31"/>
  <c r="C40" i="31"/>
  <c r="D40" i="31"/>
  <c r="G40" i="31"/>
  <c r="F40" i="31" s="1"/>
  <c r="J40" i="31"/>
  <c r="K40" i="31"/>
  <c r="L40" i="31"/>
  <c r="M40" i="31"/>
  <c r="B41" i="31"/>
  <c r="C41" i="31"/>
  <c r="D41" i="31"/>
  <c r="G41" i="31"/>
  <c r="F41" i="31" s="1"/>
  <c r="J41" i="31"/>
  <c r="K41" i="31"/>
  <c r="L41" i="31"/>
  <c r="M41" i="31"/>
  <c r="B42" i="31"/>
  <c r="C42" i="31"/>
  <c r="D42" i="31"/>
  <c r="G42" i="31"/>
  <c r="F42" i="31" s="1"/>
  <c r="J42" i="31"/>
  <c r="K42" i="31"/>
  <c r="L42" i="31"/>
  <c r="M42" i="31"/>
  <c r="B43" i="31"/>
  <c r="C43" i="31"/>
  <c r="D43" i="31"/>
  <c r="G43" i="31"/>
  <c r="F43" i="31" s="1"/>
  <c r="J43" i="31"/>
  <c r="K43" i="31"/>
  <c r="L43" i="31"/>
  <c r="M43" i="31"/>
  <c r="B44" i="31"/>
  <c r="C44" i="31"/>
  <c r="D44" i="31"/>
  <c r="G44" i="31"/>
  <c r="F44" i="31" s="1"/>
  <c r="J44" i="31"/>
  <c r="K44" i="31"/>
  <c r="L44" i="31"/>
  <c r="M44" i="31"/>
  <c r="B45" i="31"/>
  <c r="C45" i="31"/>
  <c r="D45" i="31"/>
  <c r="G45" i="31"/>
  <c r="F45" i="31" s="1"/>
  <c r="J45" i="31"/>
  <c r="K45" i="31"/>
  <c r="L45" i="31"/>
  <c r="M45" i="31"/>
  <c r="B46" i="31"/>
  <c r="C46" i="31"/>
  <c r="D46" i="31"/>
  <c r="G46" i="31"/>
  <c r="F46" i="31" s="1"/>
  <c r="J46" i="31"/>
  <c r="K46" i="31"/>
  <c r="L46" i="31"/>
  <c r="M46" i="31"/>
  <c r="B47" i="31"/>
  <c r="C47" i="31"/>
  <c r="D47" i="31"/>
  <c r="G47" i="31"/>
  <c r="F47" i="31" s="1"/>
  <c r="J47" i="31"/>
  <c r="K47" i="31"/>
  <c r="L47" i="31"/>
  <c r="M47" i="31"/>
  <c r="B48" i="31"/>
  <c r="C48" i="31"/>
  <c r="D48" i="31"/>
  <c r="G48" i="31"/>
  <c r="F48" i="31" s="1"/>
  <c r="J48" i="31"/>
  <c r="K48" i="31"/>
  <c r="L48" i="31"/>
  <c r="M48" i="31"/>
  <c r="B49" i="31"/>
  <c r="C49" i="31"/>
  <c r="D49" i="31"/>
  <c r="G49" i="31"/>
  <c r="F49" i="31" s="1"/>
  <c r="J49" i="31"/>
  <c r="K49" i="31"/>
  <c r="L49" i="31"/>
  <c r="M49" i="31"/>
  <c r="B50" i="31"/>
  <c r="C50" i="31"/>
  <c r="D50" i="31"/>
  <c r="G50" i="31"/>
  <c r="F50" i="31" s="1"/>
  <c r="J50" i="31"/>
  <c r="K50" i="31"/>
  <c r="L50" i="31"/>
  <c r="M50" i="31"/>
  <c r="B51" i="31"/>
  <c r="C51" i="31"/>
  <c r="D51" i="31"/>
  <c r="G51" i="31"/>
  <c r="F51" i="31" s="1"/>
  <c r="J51" i="31"/>
  <c r="K51" i="31"/>
  <c r="L51" i="31"/>
  <c r="M51" i="31"/>
  <c r="B52" i="31"/>
  <c r="C52" i="31"/>
  <c r="D52" i="31"/>
  <c r="G52" i="31"/>
  <c r="F52" i="31" s="1"/>
  <c r="J52" i="31"/>
  <c r="K52" i="31"/>
  <c r="L52" i="31"/>
  <c r="M52" i="31"/>
  <c r="B53" i="31"/>
  <c r="C53" i="31"/>
  <c r="D53" i="31"/>
  <c r="G53" i="31"/>
  <c r="F53" i="31" s="1"/>
  <c r="J53" i="31"/>
  <c r="K53" i="31"/>
  <c r="L53" i="31"/>
  <c r="M53" i="31"/>
  <c r="B54" i="31"/>
  <c r="C54" i="31"/>
  <c r="D54" i="31"/>
  <c r="G54" i="31"/>
  <c r="F54" i="31" s="1"/>
  <c r="J54" i="31"/>
  <c r="K54" i="31"/>
  <c r="L54" i="31"/>
  <c r="M54" i="31"/>
  <c r="B55" i="31"/>
  <c r="C55" i="31"/>
  <c r="D55" i="31"/>
  <c r="G55" i="31"/>
  <c r="F55" i="31" s="1"/>
  <c r="J55" i="31"/>
  <c r="K55" i="31"/>
  <c r="L55" i="31"/>
  <c r="M55" i="31"/>
  <c r="B56" i="31"/>
  <c r="C56" i="31"/>
  <c r="D56" i="31"/>
  <c r="G56" i="31"/>
  <c r="F56" i="31" s="1"/>
  <c r="J56" i="31"/>
  <c r="K56" i="31"/>
  <c r="L56" i="31"/>
  <c r="M56" i="31"/>
  <c r="B57" i="31"/>
  <c r="C57" i="31"/>
  <c r="D57" i="31"/>
  <c r="G57" i="31"/>
  <c r="F57" i="31" s="1"/>
  <c r="J57" i="31"/>
  <c r="K57" i="31"/>
  <c r="L57" i="31"/>
  <c r="M57" i="31"/>
  <c r="B58" i="31"/>
  <c r="C58" i="31"/>
  <c r="D58" i="31"/>
  <c r="G58" i="31"/>
  <c r="F58" i="31" s="1"/>
  <c r="J58" i="31"/>
  <c r="K58" i="31"/>
  <c r="L58" i="31"/>
  <c r="M58" i="31"/>
  <c r="B59" i="31"/>
  <c r="C59" i="31"/>
  <c r="D59" i="31"/>
  <c r="G59" i="31"/>
  <c r="F59" i="31" s="1"/>
  <c r="J59" i="31"/>
  <c r="K59" i="31"/>
  <c r="L59" i="31"/>
  <c r="M59" i="31"/>
  <c r="B60" i="31"/>
  <c r="C60" i="31"/>
  <c r="D60" i="31"/>
  <c r="G60" i="31"/>
  <c r="F60" i="31" s="1"/>
  <c r="J60" i="31"/>
  <c r="K60" i="31"/>
  <c r="L60" i="31"/>
  <c r="M60" i="31"/>
  <c r="B61" i="31"/>
  <c r="C61" i="31"/>
  <c r="D61" i="31"/>
  <c r="G61" i="31"/>
  <c r="F61" i="31" s="1"/>
  <c r="J61" i="31"/>
  <c r="K61" i="31"/>
  <c r="L61" i="31"/>
  <c r="M61" i="31"/>
  <c r="B62" i="31"/>
  <c r="C62" i="31"/>
  <c r="D62" i="31"/>
  <c r="G62" i="31"/>
  <c r="F62" i="31" s="1"/>
  <c r="J62" i="31"/>
  <c r="K62" i="31"/>
  <c r="L62" i="31"/>
  <c r="M62" i="31"/>
  <c r="B63" i="31"/>
  <c r="C63" i="31"/>
  <c r="D63" i="31"/>
  <c r="G63" i="31"/>
  <c r="F63" i="31" s="1"/>
  <c r="J63" i="31"/>
  <c r="K63" i="31"/>
  <c r="L63" i="31"/>
  <c r="M63" i="31"/>
  <c r="B64" i="31"/>
  <c r="C64" i="31"/>
  <c r="D64" i="31"/>
  <c r="G64" i="31"/>
  <c r="F64" i="31" s="1"/>
  <c r="J64" i="31"/>
  <c r="K64" i="31"/>
  <c r="L64" i="31"/>
  <c r="M64" i="31"/>
  <c r="B65" i="31"/>
  <c r="C65" i="31"/>
  <c r="D65" i="31"/>
  <c r="G65" i="31"/>
  <c r="F65" i="31" s="1"/>
  <c r="J65" i="31"/>
  <c r="K65" i="31"/>
  <c r="L65" i="31"/>
  <c r="M65" i="31"/>
  <c r="B66" i="31"/>
  <c r="C66" i="31"/>
  <c r="D66" i="31"/>
  <c r="G66" i="31"/>
  <c r="F66" i="31" s="1"/>
  <c r="J66" i="31"/>
  <c r="K66" i="31"/>
  <c r="L66" i="31"/>
  <c r="M66" i="31"/>
  <c r="B67" i="31"/>
  <c r="C67" i="31"/>
  <c r="D67" i="31"/>
  <c r="G67" i="31"/>
  <c r="F67" i="31" s="1"/>
  <c r="J67" i="31"/>
  <c r="K67" i="31"/>
  <c r="L67" i="31"/>
  <c r="M67" i="31"/>
  <c r="B68" i="31"/>
  <c r="C68" i="31"/>
  <c r="D68" i="31"/>
  <c r="G68" i="31"/>
  <c r="F68" i="31" s="1"/>
  <c r="J68" i="31"/>
  <c r="K68" i="31"/>
  <c r="L68" i="31"/>
  <c r="M68" i="31"/>
  <c r="B69" i="31"/>
  <c r="C69" i="31"/>
  <c r="D69" i="31"/>
  <c r="G69" i="31"/>
  <c r="F69" i="31" s="1"/>
  <c r="J69" i="31"/>
  <c r="K69" i="31"/>
  <c r="L69" i="31"/>
  <c r="M69" i="31"/>
  <c r="B70" i="31"/>
  <c r="C70" i="31"/>
  <c r="D70" i="31"/>
  <c r="G70" i="31"/>
  <c r="F70" i="31" s="1"/>
  <c r="J70" i="31"/>
  <c r="K70" i="31"/>
  <c r="L70" i="31"/>
  <c r="M70" i="31"/>
  <c r="B71" i="31"/>
  <c r="C71" i="31"/>
  <c r="D71" i="31"/>
  <c r="G71" i="31"/>
  <c r="F71" i="31" s="1"/>
  <c r="J71" i="31"/>
  <c r="K71" i="31"/>
  <c r="L71" i="31"/>
  <c r="M71" i="31"/>
  <c r="B72" i="31"/>
  <c r="C72" i="31"/>
  <c r="D72" i="31"/>
  <c r="G72" i="31"/>
  <c r="F72" i="31" s="1"/>
  <c r="J72" i="31"/>
  <c r="K72" i="31"/>
  <c r="L72" i="31"/>
  <c r="M72" i="31"/>
  <c r="B73" i="31"/>
  <c r="C73" i="31"/>
  <c r="D73" i="31"/>
  <c r="G73" i="31"/>
  <c r="F73" i="31" s="1"/>
  <c r="J73" i="31"/>
  <c r="K73" i="31"/>
  <c r="L73" i="31"/>
  <c r="M73" i="31"/>
  <c r="B74" i="31"/>
  <c r="C74" i="31"/>
  <c r="D74" i="31"/>
  <c r="G74" i="31"/>
  <c r="F74" i="31" s="1"/>
  <c r="J74" i="31"/>
  <c r="K74" i="31"/>
  <c r="L74" i="31"/>
  <c r="M74" i="31"/>
  <c r="B75" i="31"/>
  <c r="C75" i="31"/>
  <c r="D75" i="31"/>
  <c r="G75" i="31"/>
  <c r="F75" i="31" s="1"/>
  <c r="J75" i="31"/>
  <c r="K75" i="31"/>
  <c r="L75" i="31"/>
  <c r="M75" i="31"/>
  <c r="B76" i="31"/>
  <c r="C76" i="31"/>
  <c r="D76" i="31"/>
  <c r="G76" i="31"/>
  <c r="F76" i="31" s="1"/>
  <c r="J76" i="31"/>
  <c r="K76" i="31"/>
  <c r="L76" i="31"/>
  <c r="M76" i="31"/>
  <c r="B77" i="31"/>
  <c r="C77" i="31"/>
  <c r="D77" i="31"/>
  <c r="G77" i="31"/>
  <c r="F77" i="31" s="1"/>
  <c r="J77" i="31"/>
  <c r="K77" i="31"/>
  <c r="L77" i="31"/>
  <c r="M77" i="31"/>
  <c r="B78" i="31"/>
  <c r="C78" i="31"/>
  <c r="D78" i="31"/>
  <c r="G78" i="31"/>
  <c r="F78" i="31" s="1"/>
  <c r="J78" i="31"/>
  <c r="K78" i="31"/>
  <c r="L78" i="31"/>
  <c r="M78" i="31"/>
  <c r="B79" i="31"/>
  <c r="C79" i="31"/>
  <c r="D79" i="31"/>
  <c r="G79" i="31"/>
  <c r="F79" i="31" s="1"/>
  <c r="J79" i="31"/>
  <c r="K79" i="31"/>
  <c r="L79" i="31"/>
  <c r="M79" i="31"/>
  <c r="B80" i="31"/>
  <c r="C80" i="31"/>
  <c r="D80" i="31"/>
  <c r="G80" i="31"/>
  <c r="F80" i="31" s="1"/>
  <c r="J80" i="31"/>
  <c r="K80" i="31"/>
  <c r="L80" i="31"/>
  <c r="M80" i="31"/>
  <c r="B81" i="31"/>
  <c r="C81" i="31"/>
  <c r="D81" i="31"/>
  <c r="G81" i="31"/>
  <c r="F81" i="31" s="1"/>
  <c r="J81" i="31"/>
  <c r="K81" i="31"/>
  <c r="L81" i="31"/>
  <c r="M81" i="31"/>
  <c r="B82" i="31"/>
  <c r="C82" i="31"/>
  <c r="D82" i="31"/>
  <c r="G82" i="31"/>
  <c r="F82" i="31" s="1"/>
  <c r="J82" i="31"/>
  <c r="K82" i="31"/>
  <c r="L82" i="31"/>
  <c r="M82" i="31"/>
  <c r="B83" i="31"/>
  <c r="C83" i="31"/>
  <c r="D83" i="31"/>
  <c r="G83" i="31"/>
  <c r="F83" i="31" s="1"/>
  <c r="J83" i="31"/>
  <c r="K83" i="31"/>
  <c r="L83" i="31"/>
  <c r="M83" i="31"/>
  <c r="B84" i="31"/>
  <c r="C84" i="31"/>
  <c r="D84" i="31"/>
  <c r="G84" i="31"/>
  <c r="F84" i="31" s="1"/>
  <c r="J84" i="31"/>
  <c r="K84" i="31"/>
  <c r="L84" i="31"/>
  <c r="M84" i="31"/>
  <c r="B85" i="31"/>
  <c r="C85" i="31"/>
  <c r="D85" i="31"/>
  <c r="G85" i="31"/>
  <c r="F85" i="31" s="1"/>
  <c r="J85" i="31"/>
  <c r="K85" i="31"/>
  <c r="L85" i="31"/>
  <c r="M85" i="31"/>
  <c r="B86" i="31"/>
  <c r="C86" i="31"/>
  <c r="D86" i="31"/>
  <c r="G86" i="31"/>
  <c r="F86" i="31" s="1"/>
  <c r="H86" i="31"/>
  <c r="I86" i="31"/>
  <c r="J86" i="31"/>
  <c r="K86" i="31"/>
  <c r="L86" i="31"/>
  <c r="M86" i="31"/>
  <c r="B87" i="31"/>
  <c r="C87" i="31"/>
  <c r="D87" i="31"/>
  <c r="G87" i="31"/>
  <c r="F87" i="31" s="1"/>
  <c r="J87" i="31"/>
  <c r="K87" i="31"/>
  <c r="L87" i="31"/>
  <c r="M87" i="31"/>
  <c r="B88" i="31"/>
  <c r="C88" i="31"/>
  <c r="D88" i="31"/>
  <c r="G88" i="31"/>
  <c r="F88" i="31" s="1"/>
  <c r="J88" i="31"/>
  <c r="K88" i="31"/>
  <c r="L88" i="31"/>
  <c r="M88" i="31"/>
  <c r="B89" i="31"/>
  <c r="C89" i="31"/>
  <c r="D89" i="31"/>
  <c r="G89" i="31"/>
  <c r="F89" i="31" s="1"/>
  <c r="J89" i="31"/>
  <c r="K89" i="31"/>
  <c r="L89" i="31"/>
  <c r="M89" i="31"/>
  <c r="B90" i="31"/>
  <c r="C90" i="31"/>
  <c r="D90" i="31"/>
  <c r="G90" i="31"/>
  <c r="F90" i="31" s="1"/>
  <c r="H90" i="31"/>
  <c r="I90" i="31"/>
  <c r="J90" i="31"/>
  <c r="K90" i="31"/>
  <c r="L90" i="31"/>
  <c r="M90" i="31"/>
  <c r="B91" i="31"/>
  <c r="C91" i="31"/>
  <c r="D91" i="31"/>
  <c r="G91" i="31"/>
  <c r="F91" i="31" s="1"/>
  <c r="I91" i="31"/>
  <c r="J91" i="31"/>
  <c r="K91" i="31"/>
  <c r="L91" i="31"/>
  <c r="M91" i="31"/>
  <c r="B92" i="31"/>
  <c r="C92" i="31"/>
  <c r="D92" i="31"/>
  <c r="G92" i="31"/>
  <c r="F92" i="31" s="1"/>
  <c r="J92" i="31"/>
  <c r="K92" i="31"/>
  <c r="L92" i="31"/>
  <c r="M92" i="31"/>
  <c r="B93" i="31"/>
  <c r="C93" i="31"/>
  <c r="D93" i="31"/>
  <c r="G93" i="31"/>
  <c r="F93" i="31" s="1"/>
  <c r="J93" i="31"/>
  <c r="K93" i="31"/>
  <c r="L93" i="31"/>
  <c r="M93" i="31"/>
  <c r="M5" i="31"/>
  <c r="I87" i="31" l="1"/>
  <c r="H92" i="31"/>
  <c r="I88" i="31"/>
  <c r="H93" i="31"/>
  <c r="I89" i="31"/>
  <c r="I85" i="31"/>
  <c r="B6" i="53"/>
  <c r="H81" i="31" l="1"/>
  <c r="I81" i="31"/>
  <c r="I69" i="31"/>
  <c r="H69" i="31"/>
  <c r="H57" i="31"/>
  <c r="I57" i="31"/>
  <c r="H49" i="31"/>
  <c r="I49" i="31"/>
  <c r="H29" i="31"/>
  <c r="I29" i="31"/>
  <c r="H17" i="31"/>
  <c r="I17" i="31"/>
  <c r="H84" i="31"/>
  <c r="I84" i="31"/>
  <c r="H72" i="31"/>
  <c r="I72" i="31"/>
  <c r="H68" i="31"/>
  <c r="I68" i="31"/>
  <c r="H60" i="31"/>
  <c r="I60" i="31"/>
  <c r="H48" i="31"/>
  <c r="I48" i="31"/>
  <c r="H36" i="31"/>
  <c r="I36" i="31"/>
  <c r="H20" i="31"/>
  <c r="I20" i="31"/>
  <c r="H12" i="31"/>
  <c r="I12" i="31"/>
  <c r="H8" i="31"/>
  <c r="I8" i="31"/>
  <c r="I73" i="31"/>
  <c r="H73" i="31"/>
  <c r="I65" i="31"/>
  <c r="H65" i="31"/>
  <c r="H53" i="31"/>
  <c r="I53" i="31"/>
  <c r="H41" i="31"/>
  <c r="I41" i="31"/>
  <c r="H33" i="31"/>
  <c r="I33" i="31"/>
  <c r="H21" i="31"/>
  <c r="I21" i="31"/>
  <c r="H9" i="31"/>
  <c r="I9" i="31"/>
  <c r="H76" i="31"/>
  <c r="I76" i="31"/>
  <c r="H64" i="31"/>
  <c r="I64" i="31"/>
  <c r="H52" i="31"/>
  <c r="I52" i="31"/>
  <c r="H40" i="31"/>
  <c r="I40" i="31"/>
  <c r="H32" i="31"/>
  <c r="I32" i="31"/>
  <c r="H24" i="31"/>
  <c r="I24" i="31"/>
  <c r="H83" i="31"/>
  <c r="I83" i="31"/>
  <c r="H75" i="31"/>
  <c r="I75" i="31"/>
  <c r="H67" i="31"/>
  <c r="I67" i="31"/>
  <c r="I59" i="31"/>
  <c r="H59" i="31"/>
  <c r="H51" i="31"/>
  <c r="I51" i="31"/>
  <c r="H47" i="31"/>
  <c r="I47" i="31"/>
  <c r="H43" i="31"/>
  <c r="I43" i="31"/>
  <c r="H39" i="31"/>
  <c r="I39" i="31"/>
  <c r="H31" i="31"/>
  <c r="I31" i="31"/>
  <c r="H27" i="31"/>
  <c r="I27" i="31"/>
  <c r="H23" i="31"/>
  <c r="I23" i="31"/>
  <c r="H19" i="31"/>
  <c r="I19" i="31"/>
  <c r="H15" i="31"/>
  <c r="I15" i="31"/>
  <c r="H11" i="31"/>
  <c r="I11" i="31"/>
  <c r="H7" i="31"/>
  <c r="I7" i="31"/>
  <c r="I77" i="31"/>
  <c r="H77" i="31"/>
  <c r="I61" i="31"/>
  <c r="H61" i="31"/>
  <c r="H45" i="31"/>
  <c r="I45" i="31"/>
  <c r="H37" i="31"/>
  <c r="I37" i="31"/>
  <c r="H25" i="31"/>
  <c r="I25" i="31"/>
  <c r="H13" i="31"/>
  <c r="I13" i="31"/>
  <c r="H80" i="31"/>
  <c r="I80" i="31"/>
  <c r="H56" i="31"/>
  <c r="I56" i="31"/>
  <c r="H44" i="31"/>
  <c r="I44" i="31"/>
  <c r="H28" i="31"/>
  <c r="I28" i="31"/>
  <c r="H16" i="31"/>
  <c r="I16" i="31"/>
  <c r="I79" i="31"/>
  <c r="H79" i="31"/>
  <c r="H71" i="31"/>
  <c r="I71" i="31"/>
  <c r="H63" i="31"/>
  <c r="I63" i="31"/>
  <c r="H55" i="31"/>
  <c r="I55" i="31"/>
  <c r="H35" i="31"/>
  <c r="I35" i="31"/>
  <c r="H82" i="31"/>
  <c r="I82" i="31"/>
  <c r="H78" i="31"/>
  <c r="I78" i="31"/>
  <c r="H74" i="31"/>
  <c r="I74" i="31"/>
  <c r="H70" i="31"/>
  <c r="I70" i="31"/>
  <c r="H66" i="31"/>
  <c r="I66" i="31"/>
  <c r="H62" i="31"/>
  <c r="I62" i="31"/>
  <c r="H58" i="31"/>
  <c r="I58" i="31"/>
  <c r="H54" i="31"/>
  <c r="I54" i="31"/>
  <c r="H50" i="31"/>
  <c r="I50" i="31"/>
  <c r="H46" i="31"/>
  <c r="I46" i="31"/>
  <c r="H42" i="31"/>
  <c r="I42" i="31"/>
  <c r="H38" i="31"/>
  <c r="I38" i="31"/>
  <c r="H34" i="31"/>
  <c r="I34" i="31"/>
  <c r="H30" i="31"/>
  <c r="I30" i="31"/>
  <c r="H26" i="31"/>
  <c r="I26" i="31"/>
  <c r="H22" i="31"/>
  <c r="I22" i="31"/>
  <c r="H18" i="31"/>
  <c r="I18" i="31"/>
  <c r="H14" i="31"/>
  <c r="I14" i="31"/>
  <c r="H10" i="31"/>
  <c r="I10" i="31"/>
  <c r="H6" i="31"/>
  <c r="I6" i="31"/>
  <c r="D5" i="31"/>
  <c r="G5" i="31"/>
  <c r="F5" i="31" s="1"/>
  <c r="J5" i="31"/>
  <c r="K5" i="31"/>
  <c r="L5" i="31"/>
  <c r="C5" i="31"/>
  <c r="B5" i="31" l="1"/>
  <c r="A1" i="53" l="1"/>
  <c r="A5" i="53"/>
  <c r="B10" i="53"/>
  <c r="B24" i="53"/>
  <c r="B25" i="53"/>
  <c r="C2" i="31" l="1"/>
  <c r="O5" i="31" l="1"/>
  <c r="B29" i="49"/>
  <c r="B28" i="47"/>
  <c r="B28" i="48"/>
  <c r="B23" i="47"/>
  <c r="B23" i="48"/>
  <c r="I5" i="31" l="1"/>
  <c r="H5" i="31"/>
  <c r="B11" i="47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7" i="53" s="1"/>
  <c r="D83" i="35"/>
  <c r="B19" i="53" l="1"/>
  <c r="B22" i="53" s="1"/>
  <c r="B27" i="53" s="1"/>
  <c r="B23" i="37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<sst xmlns="http://schemas.openxmlformats.org/spreadsheetml/2006/main" count="3280" uniqueCount="1647">
  <si>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</si>
  <si>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</si>
  <si>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</si>
  <si>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</si>
  <si>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</si>
  <si>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</si>
  <si>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</si>
  <si>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</si>
  <si>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</si>
  <si>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</si>
  <si>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</si>
  <si>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</si>
  <si>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</si>
  <si>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</si>
  <si>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</si>
  <si>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</si>
  <si>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</si>
  <si>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</si>
  <si>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</si>
  <si>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</si>
  <si>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</si>
  <si>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</si>
  <si>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</si>
  <si>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</si>
  <si>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</si>
  <si>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</si>
  <si>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</si>
  <si>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</si>
  <si>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</si>
  <si>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</si>
  <si>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</si>
  <si>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</si>
  <si>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</si>
  <si>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</si>
  <si>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</si>
  <si>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</si>
  <si>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</si>
  <si>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</si>
  <si>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</si>
  <si>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</si>
  <si>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</si>
  <si>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</si>
  <si>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</si>
  <si>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</si>
  <si>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</si>
  <si>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</si>
  <si>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</si>
  <si>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</si>
  <si>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</si>
  <si>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</si>
  <si>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</si>
  <si>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</si>
  <si>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</si>
  <si>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</si>
  <si>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</si>
  <si>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</si>
  <si>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</si>
  <si>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</si>
  <si>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</si>
  <si>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</si>
  <si>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</si>
  <si>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</si>
  <si>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</si>
  <si>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</si>
  <si>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</si>
  <si>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</si>
  <si>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</si>
  <si>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</si>
  <si>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</si>
  <si>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</si>
  <si>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</si>
  <si>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</si>
  <si>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</si>
  <si>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</si>
  <si>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</si>
  <si>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</si>
  <si>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</si>
  <si>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</si>
  <si>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</si>
  <si>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</si>
  <si>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</si>
  <si>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</si>
  <si>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</si>
  <si>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</si>
  <si>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</si>
  <si>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</si>
  <si>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</si>
  <si>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</si>
  <si>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</si>
  <si>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</si>
  <si>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</si>
  <si>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</si>
  <si>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</si>
  <si>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</si>
  <si>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</si>
  <si>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</si>
  <si>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</si>
  <si>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</si>
  <si>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</si>
  <si>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</si>
  <si>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</si>
  <si>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</si>
  <si>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</si>
  <si>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</si>
  <si>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</si>
  <si>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</si>
  <si>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</si>
  <si>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</si>
  <si>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</si>
  <si>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</si>
  <si>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</si>
  <si>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</si>
  <si>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</si>
  <si>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</si>
  <si>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</si>
  <si>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</si>
  <si>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</si>
  <si>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</si>
  <si>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</si>
  <si>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</si>
  <si>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</si>
  <si>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</si>
  <si>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</si>
  <si>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</si>
  <si>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</si>
  <si>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</si>
  <si>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</si>
  <si>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</si>
  <si>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</si>
  <si>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</si>
  <si>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</si>
  <si>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</si>
  <si>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</si>
  <si>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</si>
  <si>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</si>
  <si>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</si>
  <si>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</si>
  <si>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</si>
  <si>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</si>
  <si>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</si>
  <si>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</si>
  <si>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</si>
  <si>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</si>
  <si>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</si>
  <si>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</si>
  <si>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</si>
  <si>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</si>
  <si>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</si>
  <si>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</si>
  <si>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</si>
  <si>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</si>
  <si>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</si>
  <si>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</si>
  <si>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</si>
  <si>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</si>
  <si>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</si>
  <si>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</si>
  <si>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</si>
  <si>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</si>
  <si>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</si>
  <si>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</si>
  <si>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</si>
  <si>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</si>
  <si>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</si>
  <si>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</si>
  <si>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</si>
  <si>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</si>
  <si>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</si>
  <si>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</si>
  <si>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</si>
  <si>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</si>
  <si>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</si>
  <si>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</si>
  <si>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</si>
  <si>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</si>
  <si>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</si>
  <si>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</si>
  <si>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</si>
  <si>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</si>
  <si>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</si>
  <si>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</si>
  <si>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</si>
  <si>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</si>
  <si>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</si>
  <si>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</si>
  <si>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</si>
  <si>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</si>
  <si>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</si>
  <si>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</si>
  <si>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</si>
  <si>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</si>
  <si>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</si>
  <si>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</si>
  <si>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</si>
  <si>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</si>
  <si>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</si>
  <si>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</si>
  <si>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</si>
  <si>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</si>
  <si>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</si>
  <si>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</si>
  <si>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</si>
  <si>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</si>
  <si>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</si>
  <si>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</si>
  <si>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</si>
  <si>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</si>
  <si>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</si>
  <si>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</si>
  <si>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</si>
  <si>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</si>
  <si>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</si>
  <si>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</si>
  <si>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</si>
  <si>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</si>
  <si>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</si>
  <si>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</si>
  <si>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</si>
  <si>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</si>
  <si>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</si>
  <si>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</si>
  <si>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</si>
  <si>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</si>
  <si>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</si>
  <si>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</si>
  <si>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</si>
  <si>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</si>
  <si>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</si>
  <si>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</si>
  <si>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</si>
  <si>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</si>
  <si>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</si>
  <si>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</si>
  <si>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</si>
  <si>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</si>
  <si>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</si>
  <si>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</si>
  <si>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</si>
  <si>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</si>
  <si>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</si>
  <si>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</si>
  <si>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</si>
  <si>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</si>
  <si>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</si>
  <si>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</si>
  <si>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</si>
  <si>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</si>
  <si>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</si>
  <si>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</si>
  <si>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</si>
  <si>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</si>
  <si>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</si>
  <si>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</si>
  <si>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</si>
  <si>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</si>
  <si>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</si>
  <si>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</si>
  <si>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</si>
  <si>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</si>
  <si>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</si>
  <si>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</si>
  <si>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</si>
  <si>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</si>
  <si>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</si>
  <si>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</si>
  <si>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</si>
  <si>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</si>
  <si>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</si>
  <si>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</si>
  <si>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</si>
  <si>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</si>
  <si>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</si>
  <si>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</si>
  <si>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</si>
  <si>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</si>
  <si>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</si>
  <si>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</si>
  <si>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</si>
  <si>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</si>
  <si>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</si>
  <si>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</si>
  <si>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</si>
  <si>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</si>
  <si>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</si>
  <si>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</si>
  <si>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</si>
  <si>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</si>
  <si>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</si>
  <si>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</si>
  <si>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</si>
  <si>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</si>
  <si>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</si>
  <si>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</si>
  <si>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</si>
  <si>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</si>
  <si>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</si>
  <si>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</si>
  <si>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</si>
  <si>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</si>
  <si>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</si>
  <si>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</si>
  <si>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</si>
  <si>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</si>
  <si>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</si>
  <si>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</si>
  <si>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</si>
  <si>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</si>
  <si>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</si>
  <si>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</si>
  <si>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</si>
  <si>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</si>
  <si>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</si>
  <si>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</si>
  <si>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</si>
  <si>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</si>
  <si>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</si>
  <si>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</si>
  <si>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</si>
  <si>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</si>
  <si>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</si>
  <si>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</si>
  <si>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</si>
  <si>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</si>
  <si>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</si>
  <si>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</si>
  <si>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</si>
  <si>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</si>
  <si>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</si>
  <si>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</si>
  <si>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</si>
  <si>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</si>
  <si>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</si>
  <si>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</si>
  <si>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</si>
  <si>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</si>
  <si>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</si>
  <si>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</si>
  <si>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</si>
  <si>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</si>
  <si>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</si>
  <si>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</si>
  <si>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</si>
  <si>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</si>
  <si>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</si>
  <si>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</si>
  <si>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</si>
  <si>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</si>
  <si>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</si>
  <si>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</si>
  <si>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</si>
  <si>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</si>
  <si>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</si>
  <si>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</si>
  <si>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</si>
  <si>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</si>
  <si>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</si>
  <si>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</si>
  <si>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</si>
  <si>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</si>
  <si>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</si>
  <si>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</si>
  <si>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</si>
  <si>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</si>
  <si>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</si>
  <si>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</si>
  <si>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</si>
  <si>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</si>
  <si>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</si>
  <si>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</si>
  <si>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</si>
  <si>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</si>
  <si>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</si>
  <si>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</si>
  <si>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</si>
  <si>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</si>
  <si>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</si>
  <si>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</si>
  <si>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</si>
  <si>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</si>
  <si>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</si>
  <si>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</si>
  <si>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</si>
  <si>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</si>
  <si>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</si>
  <si>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</si>
  <si>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</si>
  <si>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</si>
  <si>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</si>
  <si>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</si>
  <si>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</si>
  <si>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</si>
  <si>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</si>
  <si>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</si>
  <si>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</si>
  <si>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</si>
  <si>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</si>
  <si>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</si>
  <si>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</si>
  <si>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</si>
  <si>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</si>
  <si>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</si>
  <si>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</si>
  <si>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</si>
  <si>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</si>
  <si>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</si>
  <si>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</si>
  <si>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</si>
  <si>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</si>
  <si>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</si>
  <si>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</si>
  <si>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</si>
  <si>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</si>
  <si>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</si>
  <si>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</si>
  <si>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</si>
  <si>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</si>
  <si>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</si>
  <si>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</si>
  <si>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</si>
  <si>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</si>
  <si>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</si>
  <si>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</si>
  <si>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</si>
  <si>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</si>
  <si>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</si>
  <si>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</si>
  <si>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</si>
  <si>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</si>
  <si>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</si>
  <si>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</si>
  <si>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</si>
  <si>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</si>
  <si>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</si>
  <si>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</si>
  <si>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</si>
  <si>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</si>
  <si>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</si>
  <si>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</si>
  <si>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</si>
  <si>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</si>
  <si>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</si>
  <si>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</si>
  <si>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</si>
  <si>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</si>
  <si>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</si>
  <si>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</si>
  <si>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</si>
  <si>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</si>
  <si>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</si>
  <si>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</si>
  <si>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</si>
  <si>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</si>
  <si>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</si>
  <si>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</si>
  <si>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</si>
  <si>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</si>
  <si>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</si>
  <si>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</si>
  <si>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</si>
  <si>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</si>
  <si>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</si>
  <si>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</si>
  <si>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</si>
  <si>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</si>
  <si>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</si>
  <si>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</si>
  <si>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</si>
  <si>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</si>
  <si>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</si>
  <si>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</si>
  <si>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</si>
  <si>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</si>
  <si>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</si>
  <si>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</si>
  <si>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</si>
  <si>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</si>
  <si>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</si>
  <si>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</si>
  <si>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</si>
  <si>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</si>
  <si>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</si>
  <si>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</si>
  <si>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</si>
  <si>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</si>
  <si>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</si>
  <si>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</si>
  <si>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</si>
  <si>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</si>
  <si>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</si>
  <si>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</si>
  <si>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</si>
  <si>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</si>
  <si>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</si>
  <si>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</si>
  <si>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</si>
  <si>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</si>
  <si>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</si>
  <si>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</si>
  <si>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</si>
  <si>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</si>
  <si>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</si>
  <si>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</si>
  <si>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</si>
  <si>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</si>
  <si>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</si>
  <si>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</si>
  <si>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</si>
  <si>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</si>
  <si>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</si>
  <si>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</si>
  <si>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</si>
  <si>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</si>
  <si>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</si>
  <si>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</si>
  <si>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</si>
  <si>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</si>
  <si>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</si>
  <si>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</si>
  <si>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</si>
  <si>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</si>
  <si>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</si>
  <si>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</si>
  <si>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</si>
  <si>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</si>
  <si>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</si>
  <si>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</si>
  <si>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</si>
  <si>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</si>
  <si>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</si>
  <si>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</si>
  <si>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</si>
  <si>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</si>
  <si>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</si>
  <si>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</si>
  <si>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</si>
  <si>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</si>
  <si>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</si>
  <si>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</si>
  <si>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</si>
  <si>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</si>
  <si>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</si>
  <si>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</si>
  <si>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</si>
  <si>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</si>
  <si>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</si>
  <si>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</si>
  <si>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</si>
  <si>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</si>
  <si>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</si>
  <si>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</si>
  <si>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</si>
  <si>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</si>
  <si>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</si>
  <si>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</si>
  <si>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</si>
  <si>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</si>
  <si>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</si>
  <si>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</si>
  <si>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</si>
  <si>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</si>
  <si>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</si>
  <si>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</si>
  <si>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</si>
  <si>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</si>
  <si>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</si>
  <si>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</si>
  <si>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</si>
  <si>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</si>
  <si>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</si>
  <si>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</si>
  <si>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</si>
  <si>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</si>
  <si>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</si>
  <si>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</si>
  <si>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</si>
  <si>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</si>
  <si>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</si>
  <si>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</si>
  <si>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</si>
  <si>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</si>
  <si>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</si>
  <si>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</si>
  <si>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</si>
  <si>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</si>
  <si>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</si>
  <si>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</si>
  <si>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</si>
  <si>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</si>
  <si>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</si>
  <si>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</si>
  <si>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</si>
  <si>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</si>
  <si>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</si>
  <si>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</si>
  <si>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</si>
  <si>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</si>
  <si>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</si>
  <si>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</si>
  <si>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</si>
  <si>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</si>
  <si>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</si>
  <si>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</si>
  <si>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</si>
  <si>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</si>
  <si>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</si>
  <si>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</si>
  <si>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</si>
  <si>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</si>
  <si>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</si>
  <si>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</si>
  <si>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</si>
  <si>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</si>
  <si>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</si>
  <si>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</si>
  <si>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</si>
  <si>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</si>
  <si>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</si>
  <si>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</si>
  <si>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</si>
  <si>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</si>
  <si>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</si>
  <si>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</si>
  <si>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</si>
  <si>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</si>
  <si>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</si>
  <si>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</si>
  <si>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</si>
  <si>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</si>
  <si>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</si>
  <si>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</si>
  <si>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</si>
  <si>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</si>
  <si>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</si>
  <si>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</si>
  <si>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</si>
  <si>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</si>
  <si>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</si>
  <si>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</si>
  <si>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</si>
  <si>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</si>
  <si>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</si>
  <si>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</si>
  <si>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</si>
  <si>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</si>
  <si>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</si>
  <si>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</si>
  <si>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</si>
  <si>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</si>
  <si>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</si>
  <si>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</si>
  <si>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</si>
  <si>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</si>
  <si>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</si>
  <si>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</si>
  <si>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</si>
  <si>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</si>
  <si>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</si>
  <si>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</si>
  <si>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</si>
  <si>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</si>
  <si>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</si>
  <si>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</si>
  <si>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</si>
  <si>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</si>
  <si>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</si>
  <si>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</si>
  <si>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</si>
  <si>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</si>
  <si>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</si>
  <si>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</si>
  <si>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</si>
  <si>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</si>
  <si>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</si>
  <si>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</si>
  <si>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</si>
  <si>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</si>
  <si>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</si>
  <si>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</si>
  <si>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</si>
  <si>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</si>
  <si>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</si>
  <si>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</si>
  <si>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</si>
  <si>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</si>
  <si>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</si>
  <si>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</si>
  <si>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</si>
  <si>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</si>
  <si>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</si>
  <si>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</si>
  <si>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</si>
  <si>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</si>
  <si>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</si>
  <si>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</si>
  <si>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</si>
  <si>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</si>
  <si>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</si>
  <si>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</si>
  <si>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</si>
  <si>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</si>
  <si>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</si>
  <si>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</si>
  <si>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</si>
  <si>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</si>
  <si>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</si>
  <si>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</si>
  <si>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</si>
  <si>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</si>
  <si>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</si>
  <si>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</si>
  <si>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</si>
  <si>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</si>
  <si>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</si>
  <si>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</si>
  <si>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</si>
  <si>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</si>
  <si>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</si>
  <si>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</si>
  <si>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</si>
  <si>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</si>
  <si>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</si>
  <si>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</si>
  <si>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</si>
  <si>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</si>
  <si>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</si>
  <si>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</si>
  <si>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</si>
  <si>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</si>
  <si>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</si>
  <si>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</si>
  <si>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</si>
  <si>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</si>
  <si>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</si>
  <si>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</si>
  <si>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</si>
  <si>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</si>
  <si>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</si>
  <si>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</si>
  <si>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</si>
  <si>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</si>
  <si>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</si>
  <si>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</si>
  <si>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</si>
  <si>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</si>
  <si>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</si>
  <si>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</si>
  <si>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</si>
  <si>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</si>
  <si>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</si>
  <si>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</si>
  <si>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</si>
  <si>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</si>
  <si>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</si>
  <si>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</si>
  <si>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</si>
  <si>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</si>
  <si>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</si>
  <si>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</si>
  <si>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</si>
  <si>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</si>
  <si>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</si>
  <si>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</si>
  <si>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</si>
  <si>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</si>
  <si>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</si>
  <si>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</si>
  <si>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</si>
  <si>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</si>
  <si>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</si>
  <si>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</si>
  <si>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</si>
  <si>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</si>
  <si>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</si>
  <si>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</si>
  <si>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</si>
  <si>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</si>
  <si>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</si>
  <si>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</si>
  <si>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</si>
  <si>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</si>
  <si>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</si>
  <si>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</si>
  <si>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</si>
  <si>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</si>
  <si>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</si>
  <si>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</si>
  <si>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</si>
  <si>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</si>
  <si>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</si>
  <si>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</si>
  <si>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</si>
  <si>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</si>
  <si>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</si>
  <si>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</si>
  <si>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</si>
  <si>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</si>
  <si>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</si>
  <si>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</si>
  <si>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</si>
  <si>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</si>
  <si>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</si>
  <si>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</si>
  <si>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</si>
  <si>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</si>
  <si>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</si>
  <si>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</si>
  <si>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</si>
  <si>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</si>
  <si>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</si>
  <si>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</si>
  <si>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</si>
  <si>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</si>
  <si>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</si>
  <si>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</si>
  <si>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</si>
  <si>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</si>
  <si>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</si>
  <si>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</si>
  <si>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</si>
  <si>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</si>
  <si>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</si>
  <si>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</si>
  <si>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</si>
  <si>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</si>
  <si>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</si>
  <si>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</si>
  <si>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</si>
  <si>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</si>
  <si>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</si>
  <si>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</si>
  <si>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</si>
  <si>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</si>
  <si>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</si>
  <si>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</si>
  <si>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</si>
  <si>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</si>
  <si>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</si>
  <si>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</si>
  <si>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</si>
  <si>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</si>
  <si>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</si>
  <si>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</si>
  <si>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</si>
  <si>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</si>
  <si>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</si>
  <si>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</si>
  <si>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</si>
  <si>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</si>
  <si>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</si>
  <si>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</si>
  <si>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</si>
  <si>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</si>
  <si>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</si>
  <si>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</si>
  <si>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</si>
  <si>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</si>
  <si>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</si>
  <si>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</si>
  <si>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</si>
  <si>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</si>
  <si>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</si>
  <si>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</si>
  <si>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</si>
  <si>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</si>
  <si>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</si>
  <si>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</si>
  <si>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</si>
  <si>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</si>
  <si>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</si>
  <si>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</si>
  <si>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</si>
  <si>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</si>
  <si>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</si>
  <si>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</si>
  <si>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</si>
  <si>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</si>
  <si>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</si>
  <si>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</si>
  <si>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</si>
  <si>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</si>
  <si>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</si>
  <si>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</si>
  <si>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</si>
  <si>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</si>
  <si>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</si>
  <si>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</si>
  <si>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</si>
  <si>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</si>
  <si>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</si>
  <si>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</si>
  <si>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</si>
  <si>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</si>
  <si>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</si>
  <si>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</si>
  <si>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</si>
  <si>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</si>
  <si>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</si>
  <si>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</si>
  <si>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</si>
  <si>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</si>
  <si>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</si>
  <si>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</si>
  <si>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</si>
  <si>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</si>
  <si>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</si>
  <si>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</si>
  <si>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</si>
  <si>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</si>
  <si>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</si>
  <si>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</si>
  <si>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</si>
  <si>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</si>
  <si>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</si>
  <si>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</si>
  <si>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</si>
  <si>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</si>
  <si>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</si>
  <si>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</si>
  <si>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</si>
  <si>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</si>
  <si>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</si>
  <si>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</si>
  <si>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</si>
  <si>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</si>
  <si>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</si>
  <si>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</si>
  <si>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</si>
  <si>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</si>
  <si>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</si>
  <si>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</si>
  <si>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</si>
  <si>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</si>
  <si>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</si>
  <si>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</si>
  <si>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</si>
  <si>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</si>
  <si>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</si>
  <si>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</si>
  <si>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</si>
  <si>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</si>
  <si>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</si>
  <si>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</si>
  <si>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</si>
  <si>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</si>
  <si>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</si>
  <si>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</si>
  <si>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</si>
  <si>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</si>
  <si>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</si>
  <si>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</si>
  <si>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</si>
  <si>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</si>
  <si>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</si>
  <si>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</si>
  <si>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</si>
  <si>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</si>
  <si>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</si>
  <si>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</si>
  <si>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</si>
  <si>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</si>
  <si>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</si>
  <si>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</si>
  <si>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</si>
  <si>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</si>
  <si>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</si>
  <si>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</si>
  <si>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</si>
  <si>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</si>
  <si>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</si>
  <si>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</si>
  <si>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</si>
  <si>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</si>
  <si>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</si>
  <si>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</si>
  <si>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</si>
  <si>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</si>
  <si>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</si>
  <si>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</si>
  <si>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</si>
  <si>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</si>
  <si>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</si>
  <si>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</si>
  <si>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</si>
  <si>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</si>
  <si>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</si>
  <si>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</si>
  <si>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</si>
  <si>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</si>
  <si>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</si>
  <si>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</si>
  <si>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</si>
  <si>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</si>
  <si>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</si>
  <si>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</si>
  <si>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</si>
  <si>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</si>
  <si>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</si>
  <si>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</si>
  <si>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</si>
  <si>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</si>
  <si>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</si>
  <si>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</si>
  <si>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</si>
  <si>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</si>
  <si>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</si>
  <si>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</si>
  <si>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</si>
  <si>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</si>
  <si>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</si>
  <si>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</si>
  <si>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</si>
  <si>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</si>
  <si>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</si>
  <si>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</si>
  <si>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</si>
  <si>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</si>
  <si>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</si>
  <si>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</si>
  <si>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</si>
  <si>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</si>
  <si>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</si>
  <si>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</si>
  <si>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</si>
  <si>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</si>
  <si>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</si>
  <si>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</si>
  <si>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</si>
  <si>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</si>
  <si>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</si>
  <si>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</si>
  <si>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</si>
  <si>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</si>
  <si>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</si>
  <si>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</si>
  <si>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</si>
  <si>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</si>
  <si>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</si>
  <si>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</si>
  <si>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</si>
  <si>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</si>
  <si>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</si>
  <si>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</si>
  <si>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</si>
  <si>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</si>
  <si>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</si>
  <si>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</si>
  <si>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</si>
  <si>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</si>
  <si>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</si>
  <si>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</si>
  <si>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</si>
  <si>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</si>
  <si>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</si>
  <si>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</si>
  <si>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</si>
  <si>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</si>
  <si>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</si>
  <si>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</si>
  <si>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</si>
  <si>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</si>
  <si>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</si>
  <si>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</si>
  <si>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</si>
  <si>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</si>
  <si>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</si>
  <si>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</si>
  <si>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</si>
  <si>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</si>
  <si>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</si>
  <si>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</si>
  <si>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</si>
  <si>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</si>
  <si>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</si>
  <si>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</si>
  <si>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</si>
  <si>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</si>
  <si>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</si>
  <si>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</si>
  <si>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</si>
  <si>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</si>
  <si>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</si>
  <si>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</si>
  <si>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</si>
  <si>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</si>
  <si>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</si>
  <si>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</si>
  <si>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</si>
  <si>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</si>
  <si>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</si>
  <si>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</si>
  <si>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</si>
  <si>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</si>
  <si>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</si>
  <si>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</si>
  <si>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</si>
  <si>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</si>
  <si>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</si>
  <si>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</si>
  <si>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</si>
  <si>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</si>
  <si>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</si>
  <si>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</si>
  <si>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</si>
  <si>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</si>
  <si>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</si>
  <si>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</si>
  <si>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</si>
  <si>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</si>
  <si>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</si>
  <si>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</si>
  <si>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</si>
  <si>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</si>
  <si>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</si>
  <si>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</si>
  <si>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</si>
  <si>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</si>
  <si>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</si>
  <si>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</si>
  <si>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</si>
  <si>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</si>
  <si>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</si>
  <si>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</si>
  <si>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</si>
  <si>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</si>
  <si>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</si>
  <si>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</si>
  <si>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</si>
  <si>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</si>
  <si>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</si>
  <si>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</si>
  <si>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</si>
  <si>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</si>
  <si>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</si>
  <si>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</si>
  <si>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</si>
  <si>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</si>
  <si>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</si>
  <si>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</si>
  <si>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</si>
  <si>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</si>
  <si>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</si>
  <si>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</si>
  <si>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</si>
  <si>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</si>
  <si>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</si>
  <si>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</si>
  <si>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</si>
  <si>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</si>
  <si>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</si>
  <si>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</si>
  <si>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</si>
  <si>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</si>
  <si>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</si>
  <si>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</si>
  <si>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</si>
  <si>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</si>
  <si>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</si>
  <si>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</si>
  <si>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</si>
  <si>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</si>
  <si>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</si>
  <si>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</si>
  <si>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</si>
  <si>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</si>
  <si>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</si>
  <si>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</si>
  <si>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</si>
  <si>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</si>
  <si>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</si>
  <si>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</si>
  <si>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</si>
  <si>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</si>
  <si>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</si>
  <si>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</si>
  <si>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</si>
  <si>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</si>
  <si>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</si>
  <si>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</si>
  <si>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</si>
  <si>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</si>
  <si>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</si>
  <si>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</si>
  <si>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</si>
  <si>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</si>
  <si>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</si>
  <si>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</si>
  <si>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</si>
  <si>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</si>
  <si>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</si>
  <si>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</si>
  <si>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</si>
  <si>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</si>
  <si>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</si>
  <si>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</si>
  <si>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</si>
  <si>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</si>
  <si>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</si>
  <si>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</si>
  <si>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</si>
  <si>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</si>
  <si>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</si>
  <si>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</si>
  <si>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</si>
  <si>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</si>
  <si>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</si>
  <si>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</si>
  <si>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</si>
  <si>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</si>
  <si>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</si>
  <si>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</si>
  <si>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</si>
  <si>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</si>
  <si>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</si>
  <si>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</si>
  <si>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</si>
  <si>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</si>
  <si>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</si>
  <si>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</si>
  <si>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</si>
  <si>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</si>
  <si>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</si>
  <si>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</si>
  <si>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</si>
  <si>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</si>
  <si>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</si>
  <si>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</si>
  <si>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</si>
  <si>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</si>
  <si>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</si>
  <si>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</si>
  <si>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</si>
  <si>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</si>
  <si>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</si>
  <si>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</si>
  <si>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</si>
  <si>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</si>
  <si>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</si>
  <si>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</si>
  <si>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</si>
  <si>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</si>
  <si>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</si>
  <si>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</si>
  <si>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</si>
  <si>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</si>
  <si>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</si>
  <si>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</si>
  <si>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</si>
  <si>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</si>
  <si>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</si>
  <si>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</si>
  <si>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</si>
  <si>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</si>
  <si>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</si>
  <si>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</si>
  <si>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</si>
  <si>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</si>
  <si>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Observações</t>
  </si>
  <si>
    <t/>
  </si>
  <si>
    <t>TARIFA BANCÁRIA</t>
  </si>
  <si>
    <t>CNPJ / CPF</t>
  </si>
  <si>
    <t>FAVORECIDO</t>
  </si>
  <si>
    <t xml:space="preserve">   OS RESPONSÁVEL: INSTITUTO DIVA ALVE DO BRASIL - IDAB</t>
  </si>
  <si>
    <t>SINTÉTICO</t>
  </si>
  <si>
    <t xml:space="preserve"> </t>
  </si>
  <si>
    <t>BANCO DO BRASIL (AG. 1523-7 C.C 51.823-9)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</si>
  <si>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</si>
  <si>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</si>
  <si>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</si>
  <si>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</si>
  <si>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</si>
  <si>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</si>
  <si>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</si>
  <si>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</si>
  <si>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IRRF S/ SALARIO - EMPREG. SEM VINCULO 0588</t>
  </si>
  <si>
    <t>INSS SOBRE SALARIOS - GPS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</si>
  <si>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</si>
  <si>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</si>
  <si>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</si>
  <si>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</si>
  <si>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</si>
  <si>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</si>
  <si>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</si>
  <si>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</si>
  <si>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</si>
  <si>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</si>
  <si>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</si>
  <si>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</si>
  <si>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</si>
  <si>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</si>
  <si>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</si>
  <si>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</si>
  <si>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</si>
  <si>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</si>
  <si>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</si>
  <si>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</si>
  <si>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</si>
  <si>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</si>
  <si>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 DE DEDETIZAÇÃO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</si>
  <si>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</si>
  <si>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</si>
  <si>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</si>
  <si>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</si>
  <si>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</si>
  <si>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</si>
  <si>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</si>
  <si>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</si>
  <si>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</si>
  <si>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</si>
  <si>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</si>
  <si>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</si>
  <si>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</si>
  <si>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SEGURO DE IMOVEL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</si>
  <si>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</si>
  <si>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</si>
  <si>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</si>
  <si>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</si>
  <si>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</si>
  <si>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</si>
  <si>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</si>
  <si>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</si>
  <si>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</si>
  <si>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</si>
  <si>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</si>
  <si>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</si>
  <si>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</si>
  <si>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</si>
  <si>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</si>
  <si>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</si>
  <si>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</si>
  <si>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</si>
  <si>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</si>
  <si>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</si>
  <si>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</si>
  <si>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</si>
  <si>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</si>
  <si>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</si>
  <si>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</si>
  <si>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</si>
  <si>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</si>
  <si>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</si>
  <si>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</si>
  <si>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</si>
  <si>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</si>
  <si>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</si>
  <si>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</si>
  <si>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</si>
  <si>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</si>
  <si>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</si>
  <si>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</si>
  <si>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</si>
  <si>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</si>
  <si>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</si>
  <si>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</si>
  <si>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</si>
  <si>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</si>
  <si>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</si>
  <si>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</si>
  <si>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</si>
  <si>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</si>
  <si>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</si>
  <si>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</si>
  <si>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MAEVE PRODUTOS HOSPITALARES LTDA</t>
  </si>
  <si>
    <t>PONTAMED FARMACEUTICA LTDA</t>
  </si>
  <si>
    <t>SINERGIA FARMACEUTICA LTDA</t>
  </si>
  <si>
    <t>RODRIGO LIMA DO NASCIMENTO</t>
  </si>
  <si>
    <t>EMPRÉSTIMOS ENTRE UNIDADES</t>
  </si>
  <si>
    <t>URGENCIA HOSPITAL CRUZ DISTR.MEDIC.  E MAT. CIRURGICO - LTDA</t>
  </si>
  <si>
    <t>ELLO DISTRIBUICAO LTDA MATRIZ</t>
  </si>
  <si>
    <t>FGTS e MULTA DE FGTS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</si>
  <si>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</si>
  <si>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</si>
  <si>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</si>
  <si>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</si>
  <si>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</si>
  <si>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JANAINA DE LARA BARROS COSTA</t>
  </si>
  <si>
    <t>HME SOLUCOES E SAUDE</t>
  </si>
  <si>
    <t>MUNICIPIO DE MIRACATU</t>
  </si>
  <si>
    <t>223.789.338-19</t>
  </si>
  <si>
    <t>MARLY SOARES DA SILVA</t>
  </si>
  <si>
    <t>194.472.548-29</t>
  </si>
  <si>
    <t>S. R. P. BAPTISTA -ME</t>
  </si>
  <si>
    <t>SECRETARIA DA RECEITA FEDERAL DO BRASIL</t>
  </si>
  <si>
    <t>BRUNA CUSTODIO MENDONCA</t>
  </si>
  <si>
    <t>483.868.748-64</t>
  </si>
  <si>
    <t>NOVA MAXIMOS LTDA</t>
  </si>
  <si>
    <t>FORJA CONSTRUCAO CIVIL</t>
  </si>
  <si>
    <t>VALLESUL TRANSPORTES E TURISMO LTDA</t>
  </si>
  <si>
    <t>Data original de vencimento</t>
  </si>
  <si>
    <t>Data de competência</t>
  </si>
  <si>
    <t>Categoria 1</t>
  </si>
  <si>
    <t>Nome do fornecedor/cliente</t>
  </si>
  <si>
    <t>Valor recebido (R$)</t>
  </si>
  <si>
    <t>Valor pago (R$)</t>
  </si>
  <si>
    <t>Saldo conta (R$)</t>
  </si>
  <si>
    <t>Conta bancária</t>
  </si>
  <si>
    <t>Centro de Custo 1</t>
  </si>
  <si>
    <t>Valor original (R$)</t>
  </si>
  <si>
    <t>Juros (R$)</t>
  </si>
  <si>
    <t>Desconto (R$)</t>
  </si>
  <si>
    <t>Data movimento</t>
  </si>
  <si>
    <t>Forma de pgto/recbto</t>
  </si>
  <si>
    <t>01/06/2023</t>
  </si>
  <si>
    <t>PEDIDO Nº 48575</t>
  </si>
  <si>
    <t>Boleto bancário</t>
  </si>
  <si>
    <t>PEDIDO Nº 48576</t>
  </si>
  <si>
    <t>24/05/2023</t>
  </si>
  <si>
    <t>NF 111080</t>
  </si>
  <si>
    <t>Transferência bancária</t>
  </si>
  <si>
    <t>02/06/2023</t>
  </si>
  <si>
    <t>Débito automático</t>
  </si>
  <si>
    <t>10/06/2023</t>
  </si>
  <si>
    <t>11/05/2023</t>
  </si>
  <si>
    <t>NF 302</t>
  </si>
  <si>
    <t>RL - DISTRIBUICAO HOSPITALAR</t>
  </si>
  <si>
    <t>06/06/2023</t>
  </si>
  <si>
    <t>09/06/2023</t>
  </si>
  <si>
    <t>NF 749</t>
  </si>
  <si>
    <t>12/06/2023</t>
  </si>
  <si>
    <t>12/05/2023</t>
  </si>
  <si>
    <t>NF 86493</t>
  </si>
  <si>
    <t>DE PAULI COMERCIO REPRESENTACAO IMPORTACAO E EXPORTACAO LTDA</t>
  </si>
  <si>
    <t>11/06/2023</t>
  </si>
  <si>
    <t>NF 56868</t>
  </si>
  <si>
    <t>MGMED PRODUTOS HOSPITALARES</t>
  </si>
  <si>
    <t>14/06/2023</t>
  </si>
  <si>
    <t>15/05/2023</t>
  </si>
  <si>
    <t>NF 240341</t>
  </si>
  <si>
    <t>CIENTIFICA MEDICA HOSPITALAR LTDA</t>
  </si>
  <si>
    <t>NF 240340</t>
  </si>
  <si>
    <t>NF 756</t>
  </si>
  <si>
    <t>15/06/2023</t>
  </si>
  <si>
    <t>16/05/2023</t>
  </si>
  <si>
    <t>NF 50774</t>
  </si>
  <si>
    <t>BD DISTRIBUIDORA DE MEDICAMENTOS E MAT. HOSP. LTDA</t>
  </si>
  <si>
    <t>01/05/2023</t>
  </si>
  <si>
    <t>FATURA S03719</t>
  </si>
  <si>
    <t>NF 2573</t>
  </si>
  <si>
    <t>B.S.B. FAULA COMERCIO DE GAS</t>
  </si>
  <si>
    <t>30/05/2023</t>
  </si>
  <si>
    <t>01/03/2023</t>
  </si>
  <si>
    <t>NFS 1 / NFS-e:1</t>
  </si>
  <si>
    <t>JONATAS GOMES DA SILVA 41493852892</t>
  </si>
  <si>
    <t>FALTA CERTIDÃO MUNICIPAL E FEDERAL.</t>
  </si>
  <si>
    <t>08/06/2023</t>
  </si>
  <si>
    <t>FUNDO FIXO COMP. 05/2023</t>
  </si>
  <si>
    <t>1/3 - NF 312375 1/3</t>
  </si>
  <si>
    <t>DIMASTER</t>
  </si>
  <si>
    <t>07/06/2023</t>
  </si>
  <si>
    <t>13/06/2023</t>
  </si>
  <si>
    <t>FOLHA COMP. 05/2023</t>
  </si>
  <si>
    <t>FGTS COMP. 05/2023</t>
  </si>
  <si>
    <t>NF 28755</t>
  </si>
  <si>
    <t>DEPOSITO DE MAT PARA CONST GRANADA DE MIRACATU LTDA</t>
  </si>
  <si>
    <t>NF 3716</t>
  </si>
  <si>
    <t>EDIGE HOSPITALAR</t>
  </si>
  <si>
    <t>NF 222097</t>
  </si>
  <si>
    <t>MULTIFARMA COMERCIO E REPRESENTACOES LTDA.</t>
  </si>
  <si>
    <t>NF 60391</t>
  </si>
  <si>
    <t>PRECISION COMERCIAL DISTRIBUIDORA DE PRODUTOS MEDICO HOSPITALARES LTDA</t>
  </si>
  <si>
    <t>NF 23375</t>
  </si>
  <si>
    <t>CIRURGICA MONTEBELLO LTDA 301</t>
  </si>
  <si>
    <t>NF 164779</t>
  </si>
  <si>
    <t>CIRURGICA MONTEBELLO LTDA 140</t>
  </si>
  <si>
    <t>NF 164783</t>
  </si>
  <si>
    <t>NF 474753</t>
  </si>
  <si>
    <t>NF 474722</t>
  </si>
  <si>
    <t>NF 1336</t>
  </si>
  <si>
    <t>E.L. MACHADO MEDICAMENTOS LTDA</t>
  </si>
  <si>
    <t>NF 222278</t>
  </si>
  <si>
    <t>NF 141020</t>
  </si>
  <si>
    <t>NF 2377</t>
  </si>
  <si>
    <t>NFS 5 / NFS-e:5</t>
  </si>
  <si>
    <t>19/05/2023</t>
  </si>
  <si>
    <t>20/04/2023</t>
  </si>
  <si>
    <t>NF 621</t>
  </si>
  <si>
    <t>NF 28803</t>
  </si>
  <si>
    <t>20/06/2023</t>
  </si>
  <si>
    <t>01/04/2023</t>
  </si>
  <si>
    <t>PIS/COFINS/CSLL NFS 120 - LABORCLIN / NFS-e:120</t>
  </si>
  <si>
    <t>IRRF NFS 120 - LABORCLIN / NFS-e:120</t>
  </si>
  <si>
    <t>NF 41868</t>
  </si>
  <si>
    <t>HOSPDROGAS COMERCIAL LTDA</t>
  </si>
  <si>
    <t>16/06/2023</t>
  </si>
  <si>
    <t>19/06/2023</t>
  </si>
  <si>
    <t>NF 1643061</t>
  </si>
  <si>
    <t>R.B.SISTEMAS DE SERVICOS R.B. QUALITY COMERCIO DE EMBALAGENS LTDA</t>
  </si>
  <si>
    <t>NF 1642599</t>
  </si>
  <si>
    <t>NF 6862</t>
  </si>
  <si>
    <t>JAIR LOPES CABRAL</t>
  </si>
  <si>
    <t>DEVOLUÇÃO INSS S/ FOLHA COMP. 05/2023</t>
  </si>
  <si>
    <t>DEVOLUÇÃO IRRF S/ FOLHA COMP. 05/2023</t>
  </si>
  <si>
    <t>NF 5757</t>
  </si>
  <si>
    <t>DANIELA XAVIER DE ALMEIDA SPINA</t>
  </si>
  <si>
    <t>22/06/2023</t>
  </si>
  <si>
    <t>RECIBO DE LOCAÇÃO Nº 458</t>
  </si>
  <si>
    <t>SAMIR SERVICOS RADIOLOGICOS LTDA</t>
  </si>
  <si>
    <t>23/06/2023</t>
  </si>
  <si>
    <t>NFS 1362 / NFS-e:1362</t>
  </si>
  <si>
    <t>FGTECH MANUTENCAO DE EQUIPAMENTOS LTDA</t>
  </si>
  <si>
    <t>NFS 129 / NFS-e:129</t>
  </si>
  <si>
    <t>LABORATORIO BIOMEDICO LABORCLIN LTDA</t>
  </si>
  <si>
    <t>NFS 370 / NFS-e:370</t>
  </si>
  <si>
    <t>NFS 369 / NFS-e:369</t>
  </si>
  <si>
    <t>2/2 - NFS 763 / NFS-e:763</t>
  </si>
  <si>
    <t>MARATAYAMA SEGURANCA E SAUDE DO TRABALHO</t>
  </si>
  <si>
    <t>CERTIDÃO MUNICIPAL VENCIDA.</t>
  </si>
  <si>
    <t>NF 157051</t>
  </si>
  <si>
    <t>NF 55</t>
  </si>
  <si>
    <t>ESCRITEX E-COMMERCE</t>
  </si>
  <si>
    <t>Pagamento instantâneo</t>
  </si>
  <si>
    <t>NF 28861</t>
  </si>
  <si>
    <t>23/05/2023</t>
  </si>
  <si>
    <t>NF 2659</t>
  </si>
  <si>
    <t>VALLEMED</t>
  </si>
  <si>
    <t>27/06/2023</t>
  </si>
  <si>
    <t>30/06/2023</t>
  </si>
  <si>
    <t>01/07/2023</t>
  </si>
  <si>
    <t>NFS 1399 / NFS-e:1399</t>
  </si>
  <si>
    <t>PEDIDO Nº 49007</t>
  </si>
  <si>
    <t>28/06/2023</t>
  </si>
  <si>
    <t>PEDIDO Nº 49008</t>
  </si>
  <si>
    <t>EMPRÉSTIMO ENTRE UNIDADES</t>
  </si>
  <si>
    <t>RECEITA DE EMPRÉSTIMOS ENTRE UNIDADES</t>
  </si>
  <si>
    <t>RATEIO ADMINISTRATIVO CONF. ITEM 1.22.22 PROPOSTA ORÇAMENTÁRIA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</si>
  <si>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</si>
  <si>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</si>
  <si>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</si>
  <si>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</si>
  <si>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</si>
  <si>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</si>
  <si>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</si>
  <si>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</si>
  <si>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</si>
  <si>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316.937.638-18</t>
  </si>
  <si>
    <t>287.988.928-60</t>
  </si>
  <si>
    <t>500.596.718-40</t>
  </si>
  <si>
    <t>45.003.420/0001-60</t>
  </si>
  <si>
    <t>46.583.654/0001-96</t>
  </si>
  <si>
    <t>BENEDITA MARTINS</t>
  </si>
  <si>
    <t>27.095.768/0001-42</t>
  </si>
  <si>
    <t>12.683.888/0001-93</t>
  </si>
  <si>
    <t>27.553.941/0001-09</t>
  </si>
  <si>
    <t>60.896.248/0001-04</t>
  </si>
  <si>
    <t>00.394.460/0058-87</t>
  </si>
  <si>
    <t>BELLAMED PRODUTOS HOSPITALARES EIRELI</t>
  </si>
  <si>
    <t>31.498.120/0001-94</t>
  </si>
  <si>
    <t>07.847.837/0001-10</t>
  </si>
  <si>
    <t>NILZA CRISTIANE TAVARES</t>
  </si>
  <si>
    <t>261.829.608-76</t>
  </si>
  <si>
    <t>MARILENE PIRES</t>
  </si>
  <si>
    <t>051.981.178-03</t>
  </si>
  <si>
    <t>19.095.917/0001-45</t>
  </si>
  <si>
    <t>19.349.009/0001-30</t>
  </si>
  <si>
    <t>SAPRA LANDAUER</t>
  </si>
  <si>
    <t>50.429.810/0001-36</t>
  </si>
  <si>
    <t>RIOXI IND COM IMPORT E EXPORT DE EQUIP HOSP EIRELI</t>
  </si>
  <si>
    <t>41.621.496/0001-06</t>
  </si>
  <si>
    <t>MARIA CRISTINA ANTUNES FERRAZ</t>
  </si>
  <si>
    <t>401.820.138-98</t>
  </si>
  <si>
    <t>04.233.134/0001-03</t>
  </si>
  <si>
    <t>33.301.981/0001-66</t>
  </si>
  <si>
    <t>06.088.486/0001-48</t>
  </si>
  <si>
    <t>11.616.784/0001-01</t>
  </si>
  <si>
    <t>ALINE RUFINO DE OLIVEIRA SANTOS ME</t>
  </si>
  <si>
    <t>13.567.956/0001-11</t>
  </si>
  <si>
    <t>MMAN DEDETIZADORA</t>
  </si>
  <si>
    <t>23.160.882/0001-58</t>
  </si>
  <si>
    <t>NORDESTE MEDICAL REPRE IMPORT E EXP DE PROD HOSP LTDA EPP</t>
  </si>
  <si>
    <t>20.782.880/0001-02</t>
  </si>
  <si>
    <t>27.432.030/0001-23</t>
  </si>
  <si>
    <t>PONTUALTIME COMERCIO E SERVICOS LTDA - ME</t>
  </si>
  <si>
    <t>07.895.273/0001-90</t>
  </si>
  <si>
    <t>CVS COMERCIO DE ALIMENTOS E SERVICOS DE CARTOES LTDA</t>
  </si>
  <si>
    <t>04.728.183/0001-17</t>
  </si>
  <si>
    <t>MICHELE DE CASTRO SILVA PROTASIO</t>
  </si>
  <si>
    <t>019.991.284-00</t>
  </si>
  <si>
    <t>MARCELO VITOR REMOR</t>
  </si>
  <si>
    <t>066.944.159-74</t>
  </si>
  <si>
    <t>MARCELLI MARINELLI DOS SANTOS</t>
  </si>
  <si>
    <t>456.417.828-82</t>
  </si>
  <si>
    <t>45.238.303/0001-85</t>
  </si>
  <si>
    <t>AUREAMED COMERCIO ATACADISTA DE PRODUTOS PARA SAUDE</t>
  </si>
  <si>
    <t>43.943.206/0001-68</t>
  </si>
  <si>
    <t>02.520.829/0001-40</t>
  </si>
  <si>
    <t>08.774.906/0001-75</t>
  </si>
  <si>
    <t>UNIAO QUIMICA FARMACEUTICA NACIONAL S A</t>
  </si>
  <si>
    <t>60.665.981/0009-75</t>
  </si>
  <si>
    <t>TRILHA TECNOLOGIA LTDA</t>
  </si>
  <si>
    <t>14.839.018/0001-96</t>
  </si>
  <si>
    <t>IMPAKTO SISTEMAS DE LIMPEZA E DESCARTAVEIS LTDA</t>
  </si>
  <si>
    <t>11.588.752/0001-31</t>
  </si>
  <si>
    <t>EXIJAEPIS COM. DE PRODUTOS HOSPITALARES EPI LTDA</t>
  </si>
  <si>
    <t>16.418.138/0001-45</t>
  </si>
  <si>
    <t>08.189.587/0001-30</t>
  </si>
  <si>
    <t>RODRIGO VIEIRA DA SILVA ADMINISTRACAO E CONTABILIDADE</t>
  </si>
  <si>
    <t>34.569.252/0001-58</t>
  </si>
  <si>
    <t>45.560.724/0001-28</t>
  </si>
  <si>
    <t>GRF - GUIA DE RECOLHIMENTO DO FGTS</t>
  </si>
  <si>
    <t>DOVALLE HOSPITALAR</t>
  </si>
  <si>
    <t>30.861.408/0001-19</t>
  </si>
  <si>
    <t>MARCIA AURORA SIMÕES RODRIGUES</t>
  </si>
  <si>
    <t>308.866.138-84</t>
  </si>
  <si>
    <t>CARLA AUGUSTA ALVES TEIXEIRA</t>
  </si>
  <si>
    <t>272.963.658-70</t>
  </si>
  <si>
    <t>MARILZA MORAES DE SOUZA LIMA DA COSTA</t>
  </si>
  <si>
    <t>133.967.448-37</t>
  </si>
  <si>
    <t>CIRURGICA KD</t>
  </si>
  <si>
    <t>09.260.071/0001-06</t>
  </si>
  <si>
    <t>30.461.442/0001-04</t>
  </si>
  <si>
    <t>MEDFUTURA DISTRIBUIDORA</t>
  </si>
  <si>
    <t>ACACIA COMERCIO DE MEDICAMENTOS LTDA</t>
  </si>
  <si>
    <t>03.945.035/0001-91</t>
  </si>
  <si>
    <t>67.928.523/0001-73</t>
  </si>
  <si>
    <t>LADJANE ALVES DE LIMA 46250140425</t>
  </si>
  <si>
    <t>27.076.083/0001-59</t>
  </si>
  <si>
    <t>P. S. MIRACATU/SP</t>
  </si>
  <si>
    <t>MÊS: 06/2023</t>
  </si>
  <si>
    <t>26.030.026/0001-76</t>
  </si>
  <si>
    <t>REPASSE COMP. 06/2023</t>
  </si>
  <si>
    <t>21/06/2023</t>
  </si>
  <si>
    <t>03.951.140/0001-33</t>
  </si>
  <si>
    <t>17.217.364/0001-20</t>
  </si>
  <si>
    <t>31.609.313/0001-75</t>
  </si>
  <si>
    <t>41.312.559/0001-34</t>
  </si>
  <si>
    <t>08.674.752/0001-40</t>
  </si>
  <si>
    <t>08.674.752/0003-01</t>
  </si>
  <si>
    <t>08.734.023/0001-31</t>
  </si>
  <si>
    <t>SULMEDIC COMERCIAL 104</t>
  </si>
  <si>
    <t>09.944.371/0001-04</t>
  </si>
  <si>
    <t>SULMEDIC COMERCIO DE MEDICAMENTOS LTDA</t>
  </si>
  <si>
    <t>09.944.371/0003-68</t>
  </si>
  <si>
    <t>PROTEC EXPORT</t>
  </si>
  <si>
    <t>06.207.441/0001-45</t>
  </si>
  <si>
    <t>44.322.054/0001-49</t>
  </si>
  <si>
    <t>D SALDO FINANCEIRO  DISPONÍVEL PARA O PERÍODO SEGUINTE</t>
  </si>
  <si>
    <t>GÁS DE COZINHA</t>
  </si>
  <si>
    <t>BANCO DO BRASIL (AG. 1523-7 C.C 51.826-3)</t>
  </si>
  <si>
    <t>SEDE ADM. MIRACATU/SP</t>
  </si>
  <si>
    <t>HENRIQUE FERREIRA DA COSTA GOMES</t>
  </si>
  <si>
    <t>NFS 227 / NFS-e:227</t>
  </si>
  <si>
    <t>ELAINE GOMES DOS SANTOS</t>
  </si>
  <si>
    <t>PERÍODO DE PRESTAÇÃO DE SERVIÇO: 31/03 A 04/04/2023.</t>
  </si>
  <si>
    <t>26/06/2023</t>
  </si>
  <si>
    <t>073.620.634-58</t>
  </si>
  <si>
    <t>955.186.904-44</t>
  </si>
  <si>
    <t>UNIDADE: P. S. MIRACATU/SP E SEDE ADM. MIRACATU/SP</t>
  </si>
  <si>
    <t>P. S. MIRACATU/SP E SEDE ADM. MIRACATU/SP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</si>
</sst>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8"/>
      <name val="Montserrat"/>
    </font>
    <font>
      <sz val="10"/>
      <color indexed="17"/>
      <name val="Montserrat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3" fillId="0" borderId="1" xfId="4489" applyFont="1" applyBorder="1" applyAlignment="1">
      <alignment horizontal="right" vertical="center"/>
    </xf>
    <xf numFmtId="0" fontId="97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3" fillId="2" borderId="0" xfId="0" applyFont="1" applyFill="1" applyAlignment="1" applyProtection="1">
      <alignment horizontal="center"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9" fillId="2" borderId="69" xfId="0" applyNumberFormat="1" applyFont="1" applyFill="1" applyBorder="1" applyAlignment="1">
      <alignment vertical="center" wrapText="1"/>
    </xf>
    <xf numFmtId="4" fontId="99" fillId="2" borderId="0" xfId="0" applyNumberFormat="1" applyFont="1" applyFill="1" applyAlignment="1">
      <alignment vertical="center" wrapText="1"/>
    </xf>
    <xf numFmtId="187" fontId="101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1" fillId="79" borderId="69" xfId="0" applyNumberFormat="1" applyFont="1" applyFill="1" applyBorder="1" applyAlignment="1">
      <alignment vertical="center" wrapText="1"/>
    </xf>
    <xf numFmtId="4" fontId="101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7" fillId="0" borderId="16" xfId="0" applyFont="1" applyBorder="1" applyAlignment="1">
      <alignment vertical="center"/>
    </xf>
    <xf numFmtId="0" fontId="97" fillId="0" borderId="43" xfId="0" applyFont="1" applyBorder="1" applyAlignment="1">
      <alignment vertical="center"/>
    </xf>
    <xf numFmtId="0" fontId="97" fillId="0" borderId="19" xfId="0" applyFont="1" applyBorder="1" applyAlignment="1">
      <alignment vertical="center"/>
    </xf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5" fillId="0" borderId="1" xfId="4011" applyFont="1" applyBorder="1" applyAlignment="1">
      <alignment horizontal="right" vertical="center"/>
    </xf>
    <xf numFmtId="0" fontId="95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95" fillId="0" borderId="1" xfId="4012" applyFont="1" applyBorder="1" applyAlignment="1">
      <alignment horizontal="right" vertical="center"/>
    </xf>
    <xf numFmtId="0" fontId="95" fillId="0" borderId="1" xfId="4012" applyFont="1" applyBorder="1" applyAlignment="1">
      <alignment vertical="center"/>
    </xf>
    <xf numFmtId="0" fontId="95" fillId="0" borderId="1" xfId="4489" applyFont="1" applyBorder="1" applyAlignment="1">
      <alignment horizontal="right" vertical="center"/>
    </xf>
    <xf numFmtId="0" fontId="95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5" fillId="0" borderId="1" xfId="4531" applyFont="1" applyBorder="1" applyAlignment="1">
      <alignment horizontal="right" vertical="center"/>
    </xf>
    <xf numFmtId="0" fontId="95" fillId="0" borderId="1" xfId="4531" applyFont="1" applyBorder="1" applyAlignment="1">
      <alignment vertical="center"/>
    </xf>
    <xf numFmtId="0" fontId="104" fillId="0" borderId="1" xfId="0" applyFont="1" applyBorder="1" applyAlignment="1">
      <alignment vertical="center"/>
    </xf>
    <xf numFmtId="0" fontId="97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99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98" fillId="2" borderId="0" xfId="1" applyFont="1" applyFill="1" applyAlignment="1" applyProtection="1">
      <alignment vertical="center"/>
      <protection locked="0"/>
    </xf>
    <xf numFmtId="0" fontId="98" fillId="2" borderId="0" xfId="0" applyFont="1" applyFill="1" applyAlignment="1" applyProtection="1">
      <alignment vertical="center"/>
      <protection locked="0"/>
    </xf>
    <xf numFmtId="181" fontId="94" fillId="2" borderId="0" xfId="305" applyNumberFormat="1" applyFont="1" applyFill="1" applyAlignment="1" applyProtection="1">
      <alignment horizontal="center" vertical="center"/>
      <protection locked="0"/>
    </xf>
    <xf numFmtId="43" fontId="98" fillId="2" borderId="0" xfId="1" applyFont="1" applyFill="1" applyAlignment="1">
      <alignment vertical="center"/>
    </xf>
    <xf numFmtId="0" fontId="98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8" fillId="2" borderId="0" xfId="305" applyNumberFormat="1" applyFont="1" applyFill="1" applyAlignment="1">
      <alignment vertical="center"/>
    </xf>
    <xf numFmtId="43" fontId="93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5" fillId="2" borderId="0" xfId="305" applyNumberFormat="1" applyFont="1" applyFill="1" applyAlignment="1" applyProtection="1">
      <alignment horizontal="right" vertical="center"/>
      <protection locked="0"/>
    </xf>
    <xf numFmtId="187" fontId="100" fillId="2" borderId="0" xfId="305" applyNumberFormat="1" applyFont="1" applyFill="1" applyAlignment="1">
      <alignment vertical="center"/>
    </xf>
    <xf numFmtId="0" fontId="100" fillId="2" borderId="0" xfId="305" applyFont="1" applyFill="1" applyAlignment="1">
      <alignment vertical="center"/>
    </xf>
    <xf numFmtId="4" fontId="95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8" fillId="2" borderId="0" xfId="305" applyNumberFormat="1" applyFont="1" applyFill="1" applyAlignment="1">
      <alignment vertical="center"/>
    </xf>
    <xf numFmtId="187" fontId="98" fillId="2" borderId="0" xfId="305" applyNumberFormat="1" applyFont="1" applyFill="1" applyAlignment="1">
      <alignment horizontal="left" vertical="center"/>
    </xf>
    <xf numFmtId="0" fontId="98" fillId="2" borderId="0" xfId="305" applyFont="1" applyFill="1" applyAlignment="1">
      <alignment horizontal="center" vertical="center"/>
    </xf>
    <xf numFmtId="0" fontId="93" fillId="2" borderId="0" xfId="305" applyFont="1" applyFill="1" applyAlignment="1">
      <alignment vertical="center"/>
    </xf>
    <xf numFmtId="4" fontId="98" fillId="2" borderId="0" xfId="305" applyNumberFormat="1" applyFont="1" applyFill="1" applyAlignment="1">
      <alignment horizontal="left" vertical="center"/>
    </xf>
    <xf numFmtId="187" fontId="98" fillId="2" borderId="0" xfId="305" applyNumberFormat="1" applyFont="1" applyFill="1" applyAlignment="1">
      <alignment horizontal="center" vertical="center"/>
    </xf>
    <xf numFmtId="4" fontId="98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3" fillId="2" borderId="0" xfId="1" applyNumberFormat="1" applyFont="1" applyFill="1" applyBorder="1" applyAlignment="1">
      <alignment horizontal="right" vertical="center"/>
    </xf>
    <xf numFmtId="0" fontId="93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3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99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3" fillId="2" borderId="0" xfId="0" applyFont="1" applyFill="1" applyBorder="1" applyAlignment="1">
      <alignment horizontal="center" vertical="center"/>
    </xf>
    <xf numFmtId="0" fontId="105" fillId="58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9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10" fillId="2" borderId="0" xfId="0" applyFont="1" applyFill="1" applyBorder="1" applyAlignment="1">
      <alignment vertical="center" wrapText="1"/>
    </xf>
    <xf numFmtId="0" fontId="11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11" fillId="2" borderId="0" xfId="0" applyFont="1" applyFill="1" applyBorder="1" applyAlignment="1" applyProtection="1">
      <alignment horizontal="left" vertical="center"/>
      <protection locked="0"/>
    </xf>
    <xf numFmtId="1" fontId="111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12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0" fillId="0" borderId="0" xfId="0" applyAlignment="1">
      <alignment vertical="center"/>
    </xf>
    <xf numFmtId="0" fontId="108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188" fontId="105" fillId="0" borderId="0" xfId="0" applyNumberFormat="1" applyFont="1" applyAlignment="1">
      <alignment vertical="center"/>
    </xf>
    <xf numFmtId="0" fontId="105" fillId="0" borderId="0" xfId="0" applyFont="1" applyAlignment="1">
      <alignment vertical="center"/>
    </xf>
    <xf numFmtId="4" fontId="101" fillId="3" borderId="69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3" fillId="74" borderId="70" xfId="305" applyNumberFormat="1" applyFont="1" applyFill="1" applyBorder="1" applyAlignment="1" applyProtection="1">
      <alignment horizontal="center" vertical="center"/>
      <protection locked="0"/>
    </xf>
    <xf numFmtId="181" fontId="93" fillId="74" borderId="57" xfId="305" applyNumberFormat="1" applyFont="1" applyFill="1" applyBorder="1" applyAlignment="1" applyProtection="1">
      <alignment horizontal="center" vertical="center"/>
      <protection locked="0"/>
    </xf>
    <xf numFmtId="0" fontId="93" fillId="79" borderId="70" xfId="305" applyFont="1" applyFill="1" applyBorder="1" applyAlignment="1">
      <alignment horizontal="left" vertical="center"/>
    </xf>
    <xf numFmtId="0" fontId="93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3" fillId="74" borderId="70" xfId="305" applyFont="1" applyFill="1" applyBorder="1" applyAlignment="1">
      <alignment horizontal="left" vertical="center"/>
    </xf>
    <xf numFmtId="0" fontId="93" fillId="74" borderId="57" xfId="305" applyFont="1" applyFill="1" applyBorder="1" applyAlignment="1">
      <alignment horizontal="left" vertical="center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575310</xdr:rowOff>
    </xdr:from>
    <xdr:to>
      <xdr:col>3</xdr:col>
      <xdr:colOff>917301</xdr:colOff>
      <xdr:row>1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310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81914</xdr:rowOff>
    </xdr:from>
    <xdr:to>
      <xdr:col>1</xdr:col>
      <xdr:colOff>1238250</xdr:colOff>
      <xdr:row>2</xdr:row>
      <xdr:rowOff>152399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1914"/>
          <a:ext cx="2493645" cy="565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" name="Imagem 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" name="Imagem 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" name="Imagem 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" name="Imagem 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" name="Imagem 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" name="Imagem 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" name="Imagem 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" name="Imagem 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" name="Imagem 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" name="Imagem 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" name="Imagem 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" name="Imagem 4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" name="Imagem 4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" name="Imagem 4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" name="Imagem 4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" name="Imagem 4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" name="Imagem 4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" name="Imagem 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" name="Imagem 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" name="Imagem 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" name="Imagem 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" name="Imagem 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" name="Imagem 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" name="Imagem 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" name="Imagem 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" name="Imagem 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" name="Imagem 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" name="Imagem 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" name="Imagem 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" name="Imagem 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" name="Imagem 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" name="Imagem 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" name="Imagem 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" name="Imagem 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" name="Imagem 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" name="Imagem 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" name="Imagem 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" name="Imagem 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" name="Imagem 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" name="Imagem 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" name="Imagem 5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" name="Imagem 5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" name="Imagem 5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" name="Imagem 5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" name="Imagem 5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" name="Imagem 5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" name="Imagem 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" name="Imagem 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" name="Imagem 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" name="Imagem 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" name="Imagem 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" name="Imagem 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" name="Imagem 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" name="Imagem 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" name="Imagem 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" name="Imagem 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" name="Imagem 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" name="Imagem 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" name="Imagem 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" name="Imagem 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" name="Imagem 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" name="Imagem 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" name="Imagem 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" name="Imagem 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" name="Imagem 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" name="Imagem 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" name="Imagem 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" name="Imagem 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" name="Imagem 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" name="Imagem 5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" name="Imagem 5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" name="Imagem 5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" name="Imagem 5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" name="Imagem 5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" name="Imagem 5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" name="Imagem 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" name="Imagem 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" name="Imagem 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" name="Imagem 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" name="Imagem 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" name="Imagem 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" name="Imagem 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" name="Imagem 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" name="Imagem 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" name="Imagem 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" name="Imagem 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" name="Imagem 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" name="Imagem 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" name="Imagem 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" name="Imagem 5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" name="Imagem 5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" name="Imagem 5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" name="Imagem 5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" name="Imagem 5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" name="Imagem 5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" name="Imagem 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" name="Imagem 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" name="Imagem 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" name="Imagem 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" name="Imagem 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" name="Imagem 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" name="Imagem 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" name="Imagem 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" name="Imagem 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" name="Imagem 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" name="Imagem 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" name="Imagem 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" name="Imagem 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" name="Imagem 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" name="Imagem 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" name="Imagem 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" name="Imagem 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" name="Imagem 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" name="Imagem 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" name="Imagem 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" name="Imagem 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" name="Imagem 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" name="Imagem 5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" name="Imagem 5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" name="Imagem 5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" name="Imagem 5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" name="Imagem 5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" name="Imagem 5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" name="Imagem 5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" name="Imagem 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" name="Imagem 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" name="Imagem 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" name="Imagem 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" name="Imagem 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" name="Imagem 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" name="Imagem 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" name="Imagem 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" name="Imagem 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" name="Imagem 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" name="Imagem 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" name="Imagem 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" name="Imagem 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" name="Imagem 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" name="Imagem 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" name="Imagem 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" name="Imagem 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" name="Imagem 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" name="Imagem 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" name="Imagem 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" name="Imagem 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" name="Imagem 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" name="Imagem 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" name="Imagem 6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" name="Imagem 6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" name="Imagem 6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" name="Imagem 6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" name="Imagem 6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" name="Imagem 6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" name="Imagem 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" name="Imagem 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" name="Imagem 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$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$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E7" sqref="E7:E8"/>
    </sheetView>
  </sheetViews>
  <sheetFormatPr defaultRowHeight="15"/>
  <cols>
    <col min="1" max="1" width="10.7109375" customWidth="1"/>
    <col min="2" max="2" width="7.7109375" customWidth="1"/>
    <col min="4" max="4" width="15.28515625" customWidth="1"/>
  </cols>
  <sheetData>
    <row r="1" spans="1:22" ht="106.1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 ht="15.75">
      <c r="A2" s="175" t="s">
        <v>224</v>
      </c>
      <c r="B2" s="175"/>
      <c r="C2" s="175"/>
      <c r="D2" s="175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5.75">
      <c r="A3" s="175" t="s">
        <v>1645</v>
      </c>
      <c r="B3" s="175" t="s">
        <v>1646</v>
      </c>
      <c r="C3" s="175"/>
      <c r="D3" s="175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15.75">
      <c r="A4" s="175" t="s">
        <v>1616</v>
      </c>
      <c r="B4" s="176"/>
      <c r="C4" s="175"/>
      <c r="D4" s="17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2" ht="15.75">
      <c r="A5" s="177"/>
      <c r="B5" s="177"/>
      <c r="C5" s="177"/>
      <c r="D5" s="177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</row>
    <row r="8" spans="1:2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pans="1:2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pans="1:2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pans="1:2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pans="1:2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pans="1:2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  <row r="25" spans="1:2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zoomScaleNormal="100" workbookViewId="0">
      <selection activeCell="C4" sqref="C4"/>
    </sheetView>
  </sheetViews>
  <sheetFormatPr defaultColWidth="9.140625" defaultRowHeight="20.100000000000001" customHeight="1"/>
  <cols>
    <col min="1" max="1" width="20.42578125" style="382" customWidth="1"/>
    <col min="2" max="2" width="19.85546875" style="1" customWidth="1"/>
    <col min="3" max="3" width="40.7109375" style="1" customWidth="1"/>
    <col min="4" max="4" width="23.28515625" style="5" bestFit="1" customWidth="1"/>
    <col min="5" max="5" width="21.140625" style="1" customWidth="1"/>
    <col min="6" max="6" width="17.42578125" style="6" customWidth="1"/>
    <col min="7" max="7" width="96.7109375" style="6" bestFit="1" customWidth="1"/>
    <col min="8" max="8" width="22" style="6" customWidth="1"/>
    <col min="9" max="9" width="48.28515625" style="6" customWidth="1"/>
    <col min="10" max="10" width="13.5703125" style="1" customWidth="1"/>
    <col min="11" max="11" width="13.140625" style="1" customWidth="1"/>
    <col min="12" max="12" width="13.5703125" style="5" customWidth="1"/>
    <col min="13" max="13" width="36.140625" style="6" customWidth="1"/>
    <col min="14" max="14" width="16.28515625" style="1" customWidth="1"/>
    <col min="15" max="15" width="38.28515625" style="3" bestFit="1" customWidth="1"/>
    <col min="16" max="16384" width="9.140625" style="1"/>
  </cols>
  <sheetData>
    <row r="1" spans="1:15" s="2" customFormat="1" ht="20.100000000000001" customHeight="1">
      <c r="C1" s="183" t="str">
        <f>INICIO!A2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M1" s="10"/>
      <c r="O1" s="3"/>
    </row>
    <row r="2" spans="1:15" s="2" customFormat="1" ht="20.100000000000001" customHeight="1">
      <c r="C2" s="183" t="str">
        <f>INICIO!A3</f>
        <v>UNIDADE: P. S. MIRACATU/SP E SEDE ADM. MIRACATU/SP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M2" s="10"/>
      <c r="O2" s="3"/>
    </row>
    <row r="3" spans="1:15" s="2" customFormat="1" ht="20.100000000000001" customHeight="1">
      <c r="B3" s="7"/>
      <c r="C3" s="184" t="str">
        <f>INICIO!A4</f>
        <v>MÊS: 06/2023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M3" s="10"/>
      <c r="O3" s="3"/>
    </row>
    <row r="4" spans="1:15" s="294" customFormat="1" ht="39.950000000000003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1259</v>
      </c>
      <c r="G4" s="11" t="s">
        <v>1260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95"/>
    </row>
    <row r="5" spans="1:15" s="296" customFormat="1" ht="20.100000000000001" customHeight="1">
      <c r="A5" s="383">
        <v>60103</v>
      </c>
      <c r="B5" s="272" t="str">
        <f>CAZUL!P2</f>
        <v>Boleto bancário</v>
      </c>
      <c r="C5" s="273" t="str">
        <f>CAZUL!D2</f>
        <v>PEDIDO Nº 48575</v>
      </c>
      <c r="D5" s="274" t="str">
        <f>CAZUL!N2</f>
        <v>01/06/2023</v>
      </c>
      <c r="E5" s="275" t="str">
        <f>CAZUL!J2</f>
        <v>P. S. MIRACATU/SP</v>
      </c>
      <c r="F5" s="276" t="str">
        <f>VLOOKUP(G5,FORNECEDOR!$A$1:$B$3000,2,FALSE)</f>
        <v>60.896.248/0001-04</v>
      </c>
      <c r="G5" s="277" t="str">
        <f>CAZUL!E2</f>
        <v>VALLESUL TRANSPORTES E TURISMO LTDA</v>
      </c>
      <c r="H5" s="278" t="str">
        <f>VLOOKUP(O5,DESPESAS!A$1:D$2034,2,FALSE)</f>
        <v>03.42</v>
      </c>
      <c r="I5" s="278" t="str">
        <f>VLOOKUP(O5,DESPESAS!A$1:D$2034,3,FALSE)</f>
        <v>VALE TRANSPORTE</v>
      </c>
      <c r="J5" s="279">
        <f>CAZUL!F2</f>
        <v>0</v>
      </c>
      <c r="K5" s="280">
        <f>CAZUL!G2</f>
        <v>-1244.2</v>
      </c>
      <c r="L5" s="279">
        <f>CAZUL!H2</f>
        <v>-1244.2</v>
      </c>
      <c r="M5" s="272" t="str">
        <f>CAZUL!I2</f>
        <v>BANCO DO BRASIL (AG. 1523-7 C.C 51.823-9)</v>
      </c>
      <c r="N5" s="281"/>
      <c r="O5" s="297" t="str">
        <f>CAZUL!C2</f>
        <v>VALE TRANSPORTE</v>
      </c>
    </row>
    <row r="6" spans="1:15" ht="20.100000000000001" customHeight="1">
      <c r="A6" s="383">
        <v>60102</v>
      </c>
      <c r="B6" s="272" t="str">
        <f>CAZUL!P3</f>
        <v>Boleto bancário</v>
      </c>
      <c r="C6" s="273" t="str">
        <f>CAZUL!D3</f>
        <v>PEDIDO Nº 48576</v>
      </c>
      <c r="D6" s="274" t="str">
        <f>CAZUL!N3</f>
        <v>01/06/2023</v>
      </c>
      <c r="E6" s="275" t="str">
        <f>CAZUL!J3</f>
        <v>P. S. MIRACATU/SP</v>
      </c>
      <c r="F6" s="276" t="str">
        <f>VLOOKUP(G6,FORNECEDOR!$A$1:$B$3000,2,FALSE)</f>
        <v>60.896.248/0001-04</v>
      </c>
      <c r="G6" s="277" t="str">
        <f>CAZUL!E3</f>
        <v>VALLESUL TRANSPORTES E TURISMO LTDA</v>
      </c>
      <c r="H6" s="278" t="str">
        <f>VLOOKUP(O6,DESPESAS!A$1:D$2034,2,FALSE)</f>
        <v>03.42</v>
      </c>
      <c r="I6" s="278" t="str">
        <f>VLOOKUP(O6,DESPESAS!A$1:D$2034,3,FALSE)</f>
        <v>VALE TRANSPORTE</v>
      </c>
      <c r="J6" s="279">
        <f>CAZUL!F3</f>
        <v>0</v>
      </c>
      <c r="K6" s="280">
        <f>CAZUL!G3</f>
        <v>-221.5</v>
      </c>
      <c r="L6" s="279">
        <f>CAZUL!H3</f>
        <v>-1465.7</v>
      </c>
      <c r="M6" s="272" t="str">
        <f>CAZUL!I3</f>
        <v>BANCO DO BRASIL (AG. 1523-7 C.C 51.823-9)</v>
      </c>
      <c r="N6" s="281"/>
      <c r="O6" s="297" t="str">
        <f>CAZUL!C3</f>
        <v>VALE TRANSPORTE</v>
      </c>
    </row>
    <row r="7" spans="1:15" ht="20.100000000000001" customHeight="1">
      <c r="A7" s="381">
        <v>60101</v>
      </c>
      <c r="B7" s="272" t="str">
        <f>CAZUL!P4</f>
        <v>Transferência bancária</v>
      </c>
      <c r="C7" s="273" t="str">
        <f>CAZUL!D4</f>
        <v>NF 111080</v>
      </c>
      <c r="D7" s="274" t="str">
        <f>CAZUL!N4</f>
        <v>01/06/2023</v>
      </c>
      <c r="E7" s="275" t="str">
        <f>CAZUL!J4</f>
        <v>P. S. MIRACATU/SP</v>
      </c>
      <c r="F7" s="276" t="str">
        <f>VLOOKUP(G7,FORNECEDOR!$A$1:$B$3000,2,FALSE)</f>
        <v>27.095.768/0001-42</v>
      </c>
      <c r="G7" s="277" t="str">
        <f>CAZUL!E4</f>
        <v>S. R. P. BAPTISTA -ME</v>
      </c>
      <c r="H7" s="278" t="str">
        <f>VLOOKUP(O7,DESPESAS!A$1:D$2034,2,FALSE)</f>
        <v>02.06</v>
      </c>
      <c r="I7" s="278" t="str">
        <f>VLOOKUP(O7,DESPESAS!A$1:D$2034,3,FALSE)</f>
        <v>MATERIAIS DE LIMPEZA</v>
      </c>
      <c r="J7" s="279">
        <f>CAZUL!F4</f>
        <v>0</v>
      </c>
      <c r="K7" s="280">
        <f>CAZUL!G4</f>
        <v>-1516.54</v>
      </c>
      <c r="L7" s="279">
        <f>CAZUL!H4</f>
        <v>-2982.24</v>
      </c>
      <c r="M7" s="272" t="str">
        <f>CAZUL!I4</f>
        <v>BANCO DO BRASIL (AG. 1523-7 C.C 51.823-9)</v>
      </c>
      <c r="N7" s="281"/>
      <c r="O7" s="297" t="str">
        <f>CAZUL!C4</f>
        <v>MATERIAIS DE LIMPEZA E HIGIENE</v>
      </c>
    </row>
    <row r="8" spans="1:15" ht="20.100000000000001" customHeight="1">
      <c r="A8" s="383">
        <v>861531200257871</v>
      </c>
      <c r="B8" s="272" t="str">
        <f>CAZUL!P5</f>
        <v>Débito automático</v>
      </c>
      <c r="C8" s="273" t="str">
        <f>CAZUL!D5</f>
        <v>TARIFA BANCÁRIA</v>
      </c>
      <c r="D8" s="274" t="str">
        <f>CAZUL!N5</f>
        <v>02/06/2023</v>
      </c>
      <c r="E8" s="275" t="str">
        <f>CAZUL!J5</f>
        <v>P. S. MIRACATU/SP</v>
      </c>
      <c r="F8" s="276" t="str">
        <f>VLOOKUP(G8,FORNECEDOR!$A$1:$B$3000,2,FALSE)</f>
        <v>00.000.000/1409-53</v>
      </c>
      <c r="G8" s="277" t="str">
        <f>CAZUL!E5</f>
        <v>BANCO DO BRASIL</v>
      </c>
      <c r="H8" s="278" t="str">
        <f>VLOOKUP(O8,DESPESAS!A$1:D$2034,2,FALSE)</f>
        <v>04.07</v>
      </c>
      <c r="I8" s="278" t="str">
        <f>VLOOKUP(O8,DESPESAS!A$1:D$2034,3,FALSE)</f>
        <v>TARIFAS BANCARIAS</v>
      </c>
      <c r="J8" s="279">
        <f>CAZUL!F5</f>
        <v>0</v>
      </c>
      <c r="K8" s="280">
        <f>CAZUL!G5</f>
        <v>-10</v>
      </c>
      <c r="L8" s="279">
        <f>CAZUL!H5</f>
        <v>0</v>
      </c>
      <c r="M8" s="272" t="str">
        <f>CAZUL!I5</f>
        <v>BANCO DO BRASIL (AG. 1523-7 C.C 51.823-9)</v>
      </c>
      <c r="N8" s="281"/>
      <c r="O8" s="297" t="str">
        <f>CAZUL!C5</f>
        <v>TARIFAS BANCÁRIAS</v>
      </c>
    </row>
    <row r="9" spans="1:15" ht="20.100000000000001" customHeight="1">
      <c r="A9" s="383">
        <v>552521000021762</v>
      </c>
      <c r="B9" s="272" t="str">
        <f>CAZUL!P6</f>
        <v>Transferência bancária</v>
      </c>
      <c r="C9" s="273" t="str">
        <f>CAZUL!D6</f>
        <v>NF 302</v>
      </c>
      <c r="D9" s="274" t="str">
        <f>CAZUL!N6</f>
        <v>06/06/2023</v>
      </c>
      <c r="E9" s="275" t="str">
        <f>CAZUL!J6</f>
        <v>P. S. MIRACATU/SP</v>
      </c>
      <c r="F9" s="276" t="str">
        <f>VLOOKUP(G9,FORNECEDOR!$A$1:$B$3000,2,FALSE)</f>
        <v>45.238.303/0001-85</v>
      </c>
      <c r="G9" s="277" t="str">
        <f>CAZUL!E6</f>
        <v>RL - DISTRIBUICAO HOSPITALAR</v>
      </c>
      <c r="H9" s="278" t="str">
        <f>VLOOKUP(O9,DESPESAS!A$1:D$2034,2,FALSE)</f>
        <v>02.01</v>
      </c>
      <c r="I9" s="278" t="str">
        <f>VLOOKUP(O9,DESPESAS!A$1:D$2034,3,FALSE)</f>
        <v>MEDICAMENTOS</v>
      </c>
      <c r="J9" s="279">
        <f>CAZUL!F6</f>
        <v>0</v>
      </c>
      <c r="K9" s="280">
        <f>CAZUL!G6</f>
        <v>-1210</v>
      </c>
      <c r="L9" s="279">
        <f>CAZUL!H6</f>
        <v>-1210</v>
      </c>
      <c r="M9" s="272" t="str">
        <f>CAZUL!I6</f>
        <v>BANCO DO BRASIL (AG. 1523-7 C.C 51.823-9)</v>
      </c>
      <c r="N9" s="281"/>
      <c r="O9" s="297" t="str">
        <f>CAZUL!C6</f>
        <v>MEDICAMENTOS</v>
      </c>
    </row>
    <row r="10" spans="1:15" ht="20.100000000000001" customHeight="1">
      <c r="A10" s="383">
        <v>60601</v>
      </c>
      <c r="B10" s="272" t="str">
        <f>CAZUL!P7</f>
        <v>Boleto bancário</v>
      </c>
      <c r="C10" s="273" t="str">
        <f>CAZUL!D7</f>
        <v>NF 749</v>
      </c>
      <c r="D10" s="274" t="str">
        <f>CAZUL!N7</f>
        <v>06/06/2023</v>
      </c>
      <c r="E10" s="275" t="str">
        <f>CAZUL!J7</f>
        <v>P. S. MIRACATU/SP</v>
      </c>
      <c r="F10" s="276" t="str">
        <f>VLOOKUP(G10,FORNECEDOR!$A$1:$B$3000,2,FALSE)</f>
        <v>14.115.388/0001-80</v>
      </c>
      <c r="G10" s="277" t="str">
        <f>CAZUL!E7</f>
        <v>ELLO DISTRIBUICAO LTDA MATRIZ</v>
      </c>
      <c r="H10" s="278" t="str">
        <f>VLOOKUP(O10,DESPESAS!A$1:D$2034,2,FALSE)</f>
        <v>02.02</v>
      </c>
      <c r="I10" s="278" t="str">
        <f>VLOOKUP(O10,DESPESAS!A$1:D$2034,3,FALSE)</f>
        <v>MATERIAIS DE CONSUMO</v>
      </c>
      <c r="J10" s="279">
        <f>CAZUL!F7</f>
        <v>0</v>
      </c>
      <c r="K10" s="280">
        <f>CAZUL!G7</f>
        <v>-2050.9</v>
      </c>
      <c r="L10" s="279">
        <f>CAZUL!H7</f>
        <v>-3260.9</v>
      </c>
      <c r="M10" s="272" t="str">
        <f>CAZUL!I7</f>
        <v>BANCO DO BRASIL (AG. 1523-7 C.C 51.823-9)</v>
      </c>
      <c r="N10" s="281"/>
      <c r="O10" s="297" t="str">
        <f>CAZUL!C7</f>
        <v>MATERIAL HOSPITALAR</v>
      </c>
    </row>
    <row r="11" spans="1:15" ht="20.100000000000001" customHeight="1">
      <c r="A11" s="383">
        <v>551192000119874</v>
      </c>
      <c r="B11" s="272" t="str">
        <f>CAZUL!P8</f>
        <v>Transferência bancária</v>
      </c>
      <c r="C11" s="273" t="str">
        <f>CAZUL!D8</f>
        <v>NF 86493</v>
      </c>
      <c r="D11" s="274" t="str">
        <f>CAZUL!N8</f>
        <v>06/06/2023</v>
      </c>
      <c r="E11" s="275" t="str">
        <f>CAZUL!J8</f>
        <v>P. S. MIRACATU/SP</v>
      </c>
      <c r="F11" s="276" t="str">
        <f>VLOOKUP(G11,FORNECEDOR!$A$1:$B$3000,2,FALSE)</f>
        <v>03.951.140/0001-33</v>
      </c>
      <c r="G11" s="277" t="str">
        <f>CAZUL!E8</f>
        <v>DE PAULI COMERCIO REPRESENTACAO IMPORTACAO E EXPORTACAO LTDA</v>
      </c>
      <c r="H11" s="278" t="str">
        <f>VLOOKUP(O11,DESPESAS!A$1:D$2034,2,FALSE)</f>
        <v>02.02</v>
      </c>
      <c r="I11" s="278" t="str">
        <f>VLOOKUP(O11,DESPESAS!A$1:D$2034,3,FALSE)</f>
        <v>MATERIAIS DE CONSUMO</v>
      </c>
      <c r="J11" s="279">
        <f>CAZUL!F8</f>
        <v>0</v>
      </c>
      <c r="K11" s="280">
        <f>CAZUL!G8</f>
        <v>-1606.94</v>
      </c>
      <c r="L11" s="279">
        <f>CAZUL!H8</f>
        <v>-4867.84</v>
      </c>
      <c r="M11" s="272" t="str">
        <f>CAZUL!I8</f>
        <v>BANCO DO BRASIL (AG. 1523-7 C.C 51.823-9)</v>
      </c>
      <c r="N11" s="281"/>
      <c r="O11" s="297" t="str">
        <f>CAZUL!C8</f>
        <v>MATERIAL HOSPITALAR</v>
      </c>
    </row>
    <row r="12" spans="1:15" ht="20.100000000000001" customHeight="1">
      <c r="A12" s="383">
        <v>60602</v>
      </c>
      <c r="B12" s="272" t="str">
        <f>CAZUL!P9</f>
        <v>Transferência bancária</v>
      </c>
      <c r="C12" s="273" t="str">
        <f>CAZUL!D9</f>
        <v>NF 56868</v>
      </c>
      <c r="D12" s="274" t="str">
        <f>CAZUL!N9</f>
        <v>06/06/2023</v>
      </c>
      <c r="E12" s="275" t="str">
        <f>CAZUL!J9</f>
        <v>P. S. MIRACATU/SP</v>
      </c>
      <c r="F12" s="276" t="str">
        <f>VLOOKUP(G12,FORNECEDOR!$A$1:$B$3000,2,FALSE)</f>
        <v>17.217.364/0001-20</v>
      </c>
      <c r="G12" s="277" t="str">
        <f>CAZUL!E9</f>
        <v>MGMED PRODUTOS HOSPITALARES</v>
      </c>
      <c r="H12" s="278" t="str">
        <f>VLOOKUP(O12,DESPESAS!A$1:D$2034,2,FALSE)</f>
        <v>02.01</v>
      </c>
      <c r="I12" s="278" t="str">
        <f>VLOOKUP(O12,DESPESAS!A$1:D$2034,3,FALSE)</f>
        <v>MEDICAMENTOS</v>
      </c>
      <c r="J12" s="279">
        <f>CAZUL!F9</f>
        <v>0</v>
      </c>
      <c r="K12" s="280">
        <f>CAZUL!G9</f>
        <v>-3271.5</v>
      </c>
      <c r="L12" s="279">
        <f>CAZUL!H9</f>
        <v>-8139.34</v>
      </c>
      <c r="M12" s="272" t="str">
        <f>CAZUL!I9</f>
        <v>BANCO DO BRASIL (AG. 1523-7 C.C 51.823-9)</v>
      </c>
      <c r="N12" s="281"/>
      <c r="O12" s="297" t="str">
        <f>CAZUL!C9</f>
        <v>MEDICAMENTOS</v>
      </c>
    </row>
    <row r="13" spans="1:15" ht="20.100000000000001" customHeight="1">
      <c r="A13" s="383">
        <v>60603</v>
      </c>
      <c r="B13" s="272" t="str">
        <f>CAZUL!P10</f>
        <v>Boleto bancário</v>
      </c>
      <c r="C13" s="273" t="str">
        <f>CAZUL!D10</f>
        <v>NF 240341</v>
      </c>
      <c r="D13" s="274" t="str">
        <f>CAZUL!N10</f>
        <v>06/06/2023</v>
      </c>
      <c r="E13" s="275" t="str">
        <f>CAZUL!J10</f>
        <v>P. S. MIRACATU/SP</v>
      </c>
      <c r="F13" s="276" t="str">
        <f>VLOOKUP(G13,FORNECEDOR!$A$1:$B$3000,2,FALSE)</f>
        <v>07.847.837/0001-10</v>
      </c>
      <c r="G13" s="277" t="str">
        <f>CAZUL!E10</f>
        <v>CIENTIFICA MEDICA HOSPITALAR LTDA</v>
      </c>
      <c r="H13" s="278" t="str">
        <f>VLOOKUP(O13,DESPESAS!A$1:D$2034,2,FALSE)</f>
        <v>02.02</v>
      </c>
      <c r="I13" s="278" t="str">
        <f>VLOOKUP(O13,DESPESAS!A$1:D$2034,3,FALSE)</f>
        <v>MATERIAIS DE CONSUMO</v>
      </c>
      <c r="J13" s="279">
        <f>CAZUL!F10</f>
        <v>0</v>
      </c>
      <c r="K13" s="280">
        <f>CAZUL!G10</f>
        <v>-1630.55</v>
      </c>
      <c r="L13" s="279">
        <f>CAZUL!H10</f>
        <v>-9769.89</v>
      </c>
      <c r="M13" s="272" t="str">
        <f>CAZUL!I10</f>
        <v>BANCO DO BRASIL (AG. 1523-7 C.C 51.823-9)</v>
      </c>
      <c r="N13" s="281"/>
      <c r="O13" s="297" t="str">
        <f>CAZUL!C10</f>
        <v>MATERIAL HOSPITALAR</v>
      </c>
    </row>
    <row r="14" spans="1:15" ht="20.100000000000001" customHeight="1">
      <c r="A14" s="383">
        <v>60604</v>
      </c>
      <c r="B14" s="272" t="str">
        <f>CAZUL!P11</f>
        <v>Boleto bancário</v>
      </c>
      <c r="C14" s="273" t="str">
        <f>CAZUL!D11</f>
        <v>NF 240340</v>
      </c>
      <c r="D14" s="274" t="str">
        <f>CAZUL!N11</f>
        <v>06/06/2023</v>
      </c>
      <c r="E14" s="275" t="str">
        <f>CAZUL!J11</f>
        <v>P. S. MIRACATU/SP</v>
      </c>
      <c r="F14" s="276" t="str">
        <f>VLOOKUP(G14,FORNECEDOR!$A$1:$B$3000,2,FALSE)</f>
        <v>07.847.837/0001-10</v>
      </c>
      <c r="G14" s="277" t="str">
        <f>CAZUL!E11</f>
        <v>CIENTIFICA MEDICA HOSPITALAR LTDA</v>
      </c>
      <c r="H14" s="278" t="str">
        <f>VLOOKUP(O14,DESPESAS!A$1:D$2034,2,FALSE)</f>
        <v>02.01</v>
      </c>
      <c r="I14" s="278" t="str">
        <f>VLOOKUP(O14,DESPESAS!A$1:D$2034,3,FALSE)</f>
        <v>MEDICAMENTOS</v>
      </c>
      <c r="J14" s="279">
        <f>CAZUL!F11</f>
        <v>0</v>
      </c>
      <c r="K14" s="280">
        <f>CAZUL!G11</f>
        <v>-5124.84</v>
      </c>
      <c r="L14" s="279">
        <f>CAZUL!H11</f>
        <v>-14894.73</v>
      </c>
      <c r="M14" s="272" t="str">
        <f>CAZUL!I11</f>
        <v>BANCO DO BRASIL (AG. 1523-7 C.C 51.823-9)</v>
      </c>
      <c r="N14" s="281"/>
      <c r="O14" s="297" t="str">
        <f>CAZUL!C11</f>
        <v>MEDICAMENTOS</v>
      </c>
    </row>
    <row r="15" spans="1:15" ht="20.100000000000001" customHeight="1">
      <c r="A15" s="383">
        <v>60605</v>
      </c>
      <c r="B15" s="272" t="str">
        <f>CAZUL!P12</f>
        <v>Boleto bancário</v>
      </c>
      <c r="C15" s="273" t="str">
        <f>CAZUL!D12</f>
        <v>NF 756</v>
      </c>
      <c r="D15" s="274" t="str">
        <f>CAZUL!N12</f>
        <v>06/06/2023</v>
      </c>
      <c r="E15" s="275" t="str">
        <f>CAZUL!J12</f>
        <v>P. S. MIRACATU/SP</v>
      </c>
      <c r="F15" s="276" t="str">
        <f>VLOOKUP(G15,FORNECEDOR!$A$1:$B$3000,2,FALSE)</f>
        <v>14.115.388/0001-80</v>
      </c>
      <c r="G15" s="277" t="str">
        <f>CAZUL!E12</f>
        <v>ELLO DISTRIBUICAO LTDA MATRIZ</v>
      </c>
      <c r="H15" s="278" t="str">
        <f>VLOOKUP(O15,DESPESAS!A$1:D$2034,2,FALSE)</f>
        <v>02.01</v>
      </c>
      <c r="I15" s="278" t="str">
        <f>VLOOKUP(O15,DESPESAS!A$1:D$2034,3,FALSE)</f>
        <v>MEDICAMENTOS</v>
      </c>
      <c r="J15" s="279">
        <f>CAZUL!F12</f>
        <v>0</v>
      </c>
      <c r="K15" s="280">
        <f>CAZUL!G12</f>
        <v>-6203.28</v>
      </c>
      <c r="L15" s="279">
        <f>CAZUL!H12</f>
        <v>-21098.01</v>
      </c>
      <c r="M15" s="272" t="str">
        <f>CAZUL!I12</f>
        <v>BANCO DO BRASIL (AG. 1523-7 C.C 51.823-9)</v>
      </c>
      <c r="N15" s="281"/>
      <c r="O15" s="297" t="str">
        <f>CAZUL!C12</f>
        <v>MEDICAMENTOS</v>
      </c>
    </row>
    <row r="16" spans="1:15" ht="20.100000000000001" customHeight="1">
      <c r="A16" s="383">
        <v>60606</v>
      </c>
      <c r="B16" s="272" t="str">
        <f>CAZUL!P13</f>
        <v>Transferência bancária</v>
      </c>
      <c r="C16" s="273" t="str">
        <f>CAZUL!D13</f>
        <v>NF 50774</v>
      </c>
      <c r="D16" s="274" t="str">
        <f>CAZUL!N13</f>
        <v>06/06/2023</v>
      </c>
      <c r="E16" s="275" t="str">
        <f>CAZUL!J13</f>
        <v>P. S. MIRACATU/SP</v>
      </c>
      <c r="F16" s="276" t="str">
        <f>VLOOKUP(G16,FORNECEDOR!$A$1:$B$3000,2,FALSE)</f>
        <v>19.349.009/0001-30</v>
      </c>
      <c r="G16" s="277" t="str">
        <f>CAZUL!E13</f>
        <v>BD DISTRIBUIDORA DE MEDICAMENTOS E MAT. HOSP. LTDA</v>
      </c>
      <c r="H16" s="278" t="str">
        <f>VLOOKUP(O16,DESPESAS!A$1:D$2034,2,FALSE)</f>
        <v>02.01</v>
      </c>
      <c r="I16" s="278" t="str">
        <f>VLOOKUP(O16,DESPESAS!A$1:D$2034,3,FALSE)</f>
        <v>MEDICAMENTOS</v>
      </c>
      <c r="J16" s="279">
        <f>CAZUL!F13</f>
        <v>0</v>
      </c>
      <c r="K16" s="280">
        <f>CAZUL!G13</f>
        <v>-1727.28</v>
      </c>
      <c r="L16" s="279">
        <f>CAZUL!H13</f>
        <v>-22825.29</v>
      </c>
      <c r="M16" s="272" t="str">
        <f>CAZUL!I13</f>
        <v>BANCO DO BRASIL (AG. 1523-7 C.C 51.823-9)</v>
      </c>
      <c r="N16" s="281"/>
      <c r="O16" s="297" t="str">
        <f>CAZUL!C13</f>
        <v>MEDICAMENTOS</v>
      </c>
    </row>
    <row r="17" spans="1:15" ht="20.100000000000001" customHeight="1">
      <c r="A17" s="383">
        <v>60608</v>
      </c>
      <c r="B17" s="272" t="str">
        <f>CAZUL!P14</f>
        <v>Transferência bancária</v>
      </c>
      <c r="C17" s="273" t="str">
        <f>CAZUL!D14</f>
        <v>FATURA S03719</v>
      </c>
      <c r="D17" s="274" t="str">
        <f>CAZUL!N14</f>
        <v>06/06/2023</v>
      </c>
      <c r="E17" s="275" t="str">
        <f>CAZUL!J14</f>
        <v>P. S. MIRACATU/SP</v>
      </c>
      <c r="F17" s="276">
        <f>VLOOKUP(G17,FORNECEDOR!$A$1:$B$3000,2,FALSE)</f>
        <v>7366296000108</v>
      </c>
      <c r="G17" s="277" t="str">
        <f>CAZUL!E14</f>
        <v>NEO TECNOLOGIA DA INFORMATICA EIRELI</v>
      </c>
      <c r="H17" s="278" t="str">
        <f>VLOOKUP(O17,DESPESAS!A$1:D$2034,2,FALSE)</f>
        <v>03.23</v>
      </c>
      <c r="I17" s="278" t="str">
        <f>VLOOKUP(O17,DESPESAS!A$1:D$2034,3,FALSE)</f>
        <v>LOCAÇAO DE EQUIPAMENTOS DE INFORMATICA</v>
      </c>
      <c r="J17" s="279">
        <f>CAZUL!F14</f>
        <v>0</v>
      </c>
      <c r="K17" s="280">
        <f>CAZUL!G14</f>
        <v>-3660</v>
      </c>
      <c r="L17" s="279">
        <f>CAZUL!H14</f>
        <v>-26485.29</v>
      </c>
      <c r="M17" s="272" t="str">
        <f>CAZUL!I14</f>
        <v>BANCO DO BRASIL (AG. 1523-7 C.C 51.823-9)</v>
      </c>
      <c r="N17" s="281"/>
      <c r="O17" s="297" t="str">
        <f>CAZUL!C14</f>
        <v>LOCAÇAO DE EQUIPAMENTOS DE INFORMATICA</v>
      </c>
    </row>
    <row r="18" spans="1:15" ht="20.100000000000001" customHeight="1">
      <c r="A18" s="383">
        <v>60607</v>
      </c>
      <c r="B18" s="272" t="str">
        <f>CAZUL!P15</f>
        <v>Transferência bancária</v>
      </c>
      <c r="C18" s="273" t="str">
        <f>CAZUL!D15</f>
        <v>NF 2573</v>
      </c>
      <c r="D18" s="274" t="str">
        <f>CAZUL!N15</f>
        <v>06/06/2023</v>
      </c>
      <c r="E18" s="275" t="str">
        <f>CAZUL!J15</f>
        <v>P. S. MIRACATU/SP</v>
      </c>
      <c r="F18" s="276" t="str">
        <f>VLOOKUP(G18,FORNECEDOR!$A$1:$B$3000,2,FALSE)</f>
        <v>31.609.313/0001-75</v>
      </c>
      <c r="G18" s="277" t="str">
        <f>CAZUL!E15</f>
        <v>B.S.B. FAULA COMERCIO DE GAS</v>
      </c>
      <c r="H18" s="278" t="str">
        <f>VLOOKUP(O18,DESPESAS!A$1:D$2034,2,FALSE)</f>
        <v>03.15</v>
      </c>
      <c r="I18" s="278" t="str">
        <f>VLOOKUP(O18,DESPESAS!A$1:D$2034,3,FALSE)</f>
        <v>GAS NATURAL</v>
      </c>
      <c r="J18" s="279">
        <f>CAZUL!F15</f>
        <v>0</v>
      </c>
      <c r="K18" s="280">
        <f>CAZUL!G15</f>
        <v>-490</v>
      </c>
      <c r="L18" s="279">
        <f>CAZUL!H15</f>
        <v>-26975.29</v>
      </c>
      <c r="M18" s="272" t="str">
        <f>CAZUL!I15</f>
        <v>BANCO DO BRASIL (AG. 1523-7 C.C 51.823-9)</v>
      </c>
      <c r="N18" s="281"/>
      <c r="O18" s="297" t="str">
        <f>CAZUL!C15</f>
        <v>GÁS DE COZINHA</v>
      </c>
    </row>
    <row r="19" spans="1:15" ht="20.100000000000001" customHeight="1">
      <c r="A19" s="383">
        <v>60609</v>
      </c>
      <c r="B19" s="272" t="str">
        <f>CAZUL!P16</f>
        <v>Transferência bancária</v>
      </c>
      <c r="C19" s="273" t="str">
        <f>CAZUL!D16</f>
        <v>NFS 1 / NFS-e:1</v>
      </c>
      <c r="D19" s="274" t="str">
        <f>CAZUL!N16</f>
        <v>06/06/2023</v>
      </c>
      <c r="E19" s="275" t="str">
        <f>CAZUL!J16</f>
        <v>P. S. MIRACATU/SP</v>
      </c>
      <c r="F19" s="276" t="str">
        <f>VLOOKUP(G19,FORNECEDOR!$A$1:$B$3000,2,FALSE)</f>
        <v>41.312.559/0001-34</v>
      </c>
      <c r="G19" s="277" t="str">
        <f>CAZUL!E16</f>
        <v>JONATAS GOMES DA SILVA 41493852892</v>
      </c>
      <c r="H19" s="278" t="str">
        <f>VLOOKUP(O19,DESPESAS!A$1:D$2034,2,FALSE)</f>
        <v>02.07</v>
      </c>
      <c r="I19" s="278" t="str">
        <f>VLOOKUP(O19,DESPESAS!A$1:D$2034,3,FALSE)</f>
        <v>MATERIAIS DE ESCRITORIO</v>
      </c>
      <c r="J19" s="279">
        <f>CAZUL!F16</f>
        <v>0</v>
      </c>
      <c r="K19" s="280">
        <f>CAZUL!G16</f>
        <v>-699.75</v>
      </c>
      <c r="L19" s="279">
        <f>CAZUL!H16</f>
        <v>-27675.040000000001</v>
      </c>
      <c r="M19" s="272" t="str">
        <f>CAZUL!I16</f>
        <v>BANCO DO BRASIL (AG. 1523-7 C.C 51.823-9)</v>
      </c>
      <c r="N19" s="281"/>
      <c r="O19" s="297" t="str">
        <f>CAZUL!C16</f>
        <v>MATERIAL GRAFICO</v>
      </c>
    </row>
    <row r="20" spans="1:15" ht="20.100000000000001" customHeight="1">
      <c r="A20" s="383">
        <v>552302510021321</v>
      </c>
      <c r="B20" s="272" t="str">
        <f>CAZUL!P17</f>
        <v>Transferência bancária</v>
      </c>
      <c r="C20" s="273" t="str">
        <f>CAZUL!D17</f>
        <v>FUNDO FIXO COMP. 05/2023</v>
      </c>
      <c r="D20" s="274" t="str">
        <f>CAZUL!N17</f>
        <v>06/06/2023</v>
      </c>
      <c r="E20" s="275" t="str">
        <f>CAZUL!J17</f>
        <v>P. S. MIRACATU/SP</v>
      </c>
      <c r="F20" s="276" t="str">
        <f>VLOOKUP(G20,FORNECEDOR!$A$1:$B$3000,2,FALSE)</f>
        <v>330.815.608-37</v>
      </c>
      <c r="G20" s="277" t="str">
        <f>CAZUL!E17</f>
        <v>RODRIGO LIMA DO NASCIMENTO</v>
      </c>
      <c r="H20" s="278" t="str">
        <f>VLOOKUP(O20,DESPESAS!A$1:D$2034,2,FALSE)</f>
        <v>03.31</v>
      </c>
      <c r="I20" s="278" t="str">
        <f>VLOOKUP(O20,DESPESAS!A$1:D$2034,3,FALSE)</f>
        <v>FUNDO FIXO</v>
      </c>
      <c r="J20" s="279">
        <f>CAZUL!F17</f>
        <v>0</v>
      </c>
      <c r="K20" s="280">
        <f>CAZUL!G17</f>
        <v>-946.35</v>
      </c>
      <c r="L20" s="279">
        <f>CAZUL!H17</f>
        <v>-28621.39</v>
      </c>
      <c r="M20" s="272" t="str">
        <f>CAZUL!I17</f>
        <v>BANCO DO BRASIL (AG. 1523-7 C.C 51.823-9)</v>
      </c>
      <c r="N20" s="281"/>
      <c r="O20" s="297" t="str">
        <f>CAZUL!C17</f>
        <v>FUNDO FIXO</v>
      </c>
    </row>
    <row r="21" spans="1:15" ht="20.100000000000001" customHeight="1">
      <c r="A21" s="383">
        <v>871571200142363</v>
      </c>
      <c r="B21" s="272" t="str">
        <f>CAZUL!P18</f>
        <v>Débito automático</v>
      </c>
      <c r="C21" s="273" t="str">
        <f>CAZUL!D18</f>
        <v>TARIFA BANCÁRIA</v>
      </c>
      <c r="D21" s="274" t="str">
        <f>CAZUL!N18</f>
        <v>06/06/2023</v>
      </c>
      <c r="E21" s="275" t="str">
        <f>CAZUL!J18</f>
        <v>P. S. MIRACATU/SP</v>
      </c>
      <c r="F21" s="276" t="str">
        <f>VLOOKUP(G21,FORNECEDOR!$A$1:$B$3000,2,FALSE)</f>
        <v>00.000.000/1409-53</v>
      </c>
      <c r="G21" s="277" t="str">
        <f>CAZUL!E18</f>
        <v>BANCO DO BRASIL</v>
      </c>
      <c r="H21" s="278" t="str">
        <f>VLOOKUP(O21,DESPESAS!A$1:D$2034,2,FALSE)</f>
        <v>04.07</v>
      </c>
      <c r="I21" s="278" t="str">
        <f>VLOOKUP(O21,DESPESAS!A$1:D$2034,3,FALSE)</f>
        <v>TARIFAS BANCARIAS</v>
      </c>
      <c r="J21" s="279">
        <f>CAZUL!F18</f>
        <v>0</v>
      </c>
      <c r="K21" s="280">
        <f>CAZUL!G18</f>
        <v>-11.5</v>
      </c>
      <c r="L21" s="279">
        <f>CAZUL!H18</f>
        <v>23</v>
      </c>
      <c r="M21" s="272" t="str">
        <f>CAZUL!I18</f>
        <v>BANCO DO BRASIL (AG. 1523-7 C.C 51.823-9)</v>
      </c>
      <c r="N21" s="281"/>
      <c r="O21" s="297" t="str">
        <f>CAZUL!C18</f>
        <v>TARIFAS BANCÁRIAS</v>
      </c>
    </row>
    <row r="22" spans="1:15" ht="20.100000000000001" customHeight="1">
      <c r="A22" s="383">
        <v>871571200142364</v>
      </c>
      <c r="B22" s="272" t="str">
        <f>CAZUL!P19</f>
        <v>Débito automático</v>
      </c>
      <c r="C22" s="273" t="str">
        <f>CAZUL!D19</f>
        <v>TARIFA BANCÁRIA</v>
      </c>
      <c r="D22" s="274" t="str">
        <f>CAZUL!N19</f>
        <v>06/06/2023</v>
      </c>
      <c r="E22" s="275" t="str">
        <f>CAZUL!J19</f>
        <v>P. S. MIRACATU/SP</v>
      </c>
      <c r="F22" s="276" t="str">
        <f>VLOOKUP(G22,FORNECEDOR!$A$1:$B$3000,2,FALSE)</f>
        <v>00.000.000/1409-53</v>
      </c>
      <c r="G22" s="277" t="str">
        <f>CAZUL!E19</f>
        <v>BANCO DO BRASIL</v>
      </c>
      <c r="H22" s="278" t="str">
        <f>VLOOKUP(O22,DESPESAS!A$1:D$2034,2,FALSE)</f>
        <v>04.07</v>
      </c>
      <c r="I22" s="278" t="str">
        <f>VLOOKUP(O22,DESPESAS!A$1:D$2034,3,FALSE)</f>
        <v>TARIFAS BANCARIAS</v>
      </c>
      <c r="J22" s="279">
        <f>CAZUL!F19</f>
        <v>0</v>
      </c>
      <c r="K22" s="280">
        <f>CAZUL!G19</f>
        <v>-11.5</v>
      </c>
      <c r="L22" s="279">
        <f>CAZUL!H19</f>
        <v>11.5</v>
      </c>
      <c r="M22" s="272" t="str">
        <f>CAZUL!I19</f>
        <v>BANCO DO BRASIL (AG. 1523-7 C.C 51.823-9)</v>
      </c>
      <c r="N22" s="281"/>
      <c r="O22" s="297" t="str">
        <f>CAZUL!C19</f>
        <v>TARIFAS BANCÁRIAS</v>
      </c>
    </row>
    <row r="23" spans="1:15" ht="20.100000000000001" customHeight="1">
      <c r="A23" s="383">
        <v>871571200142365</v>
      </c>
      <c r="B23" s="272" t="str">
        <f>CAZUL!P20</f>
        <v>Débito automático</v>
      </c>
      <c r="C23" s="273" t="str">
        <f>CAZUL!D20</f>
        <v>TARIFA BANCÁRIA</v>
      </c>
      <c r="D23" s="274" t="str">
        <f>CAZUL!N20</f>
        <v>06/06/2023</v>
      </c>
      <c r="E23" s="275" t="str">
        <f>CAZUL!J20</f>
        <v>P. S. MIRACATU/SP</v>
      </c>
      <c r="F23" s="276" t="str">
        <f>VLOOKUP(G23,FORNECEDOR!$A$1:$B$3000,2,FALSE)</f>
        <v>00.000.000/1409-53</v>
      </c>
      <c r="G23" s="277" t="str">
        <f>CAZUL!E20</f>
        <v>BANCO DO BRASIL</v>
      </c>
      <c r="H23" s="278" t="str">
        <f>VLOOKUP(O23,DESPESAS!A$1:D$2034,2,FALSE)</f>
        <v>04.07</v>
      </c>
      <c r="I23" s="278" t="str">
        <f>VLOOKUP(O23,DESPESAS!A$1:D$2034,3,FALSE)</f>
        <v>TARIFAS BANCARIAS</v>
      </c>
      <c r="J23" s="279">
        <f>CAZUL!F20</f>
        <v>0</v>
      </c>
      <c r="K23" s="280">
        <f>CAZUL!G20</f>
        <v>-11.5</v>
      </c>
      <c r="L23" s="279">
        <f>CAZUL!H20</f>
        <v>0</v>
      </c>
      <c r="M23" s="272" t="str">
        <f>CAZUL!I20</f>
        <v>BANCO DO BRASIL (AG. 1523-7 C.C 51.823-9)</v>
      </c>
      <c r="N23" s="281"/>
      <c r="O23" s="297" t="str">
        <f>CAZUL!C20</f>
        <v>TARIFAS BANCÁRIAS</v>
      </c>
    </row>
    <row r="24" spans="1:15" ht="20.100000000000001" customHeight="1">
      <c r="A24" s="383">
        <v>60701</v>
      </c>
      <c r="B24" s="272" t="str">
        <f>CAZUL!P21</f>
        <v>Boleto bancário</v>
      </c>
      <c r="C24" s="273" t="str">
        <f>CAZUL!D21</f>
        <v>1/3 - NF 312375 1/3</v>
      </c>
      <c r="D24" s="274" t="str">
        <f>CAZUL!N21</f>
        <v>07/06/2023</v>
      </c>
      <c r="E24" s="275" t="str">
        <f>CAZUL!J21</f>
        <v>P. S. MIRACATU/SP</v>
      </c>
      <c r="F24" s="276" t="str">
        <f>VLOOKUP(G24,FORNECEDOR!$A$1:$B$3000,2,FALSE)</f>
        <v>02.520.829/0001-40</v>
      </c>
      <c r="G24" s="277" t="str">
        <f>CAZUL!E21</f>
        <v>DIMASTER</v>
      </c>
      <c r="H24" s="278" t="str">
        <f>VLOOKUP(O24,DESPESAS!A$1:D$2034,2,FALSE)</f>
        <v>02.01</v>
      </c>
      <c r="I24" s="278" t="str">
        <f>VLOOKUP(O24,DESPESAS!A$1:D$2034,3,FALSE)</f>
        <v>MEDICAMENTOS</v>
      </c>
      <c r="J24" s="279">
        <f>CAZUL!F21</f>
        <v>0</v>
      </c>
      <c r="K24" s="280">
        <f>CAZUL!G21</f>
        <v>-613.6</v>
      </c>
      <c r="L24" s="279">
        <f>CAZUL!H21</f>
        <v>-613.6</v>
      </c>
      <c r="M24" s="272" t="str">
        <f>CAZUL!I21</f>
        <v>BANCO DO BRASIL (AG. 1523-7 C.C 51.823-9)</v>
      </c>
      <c r="N24" s="281"/>
      <c r="O24" s="297" t="str">
        <f>CAZUL!C21</f>
        <v>MEDICAMENTOS</v>
      </c>
    </row>
    <row r="25" spans="1:15" ht="20.100000000000001" customHeight="1">
      <c r="A25" s="383">
        <v>14848</v>
      </c>
      <c r="B25" s="272" t="str">
        <f>CAZUL!P22</f>
        <v>Transferência bancária</v>
      </c>
      <c r="C25" s="273" t="str">
        <f>CAZUL!D22</f>
        <v>FOLHA COMP. 05/2023</v>
      </c>
      <c r="D25" s="274" t="str">
        <f>CAZUL!N22</f>
        <v>07/06/2023</v>
      </c>
      <c r="E25" s="275" t="str">
        <f>CAZUL!J22</f>
        <v>P. S. MIRACATU/SP</v>
      </c>
      <c r="F25" s="276" t="str">
        <f>VLOOKUP(G25,FORNECEDOR!$A$1:$B$3000,2,FALSE)</f>
        <v>12.955.134/0001-45</v>
      </c>
      <c r="G25" s="277" t="str">
        <f>CAZUL!E22</f>
        <v>INSTITUTO DIVA ALVES DO BRASIL</v>
      </c>
      <c r="H25" s="278" t="str">
        <f>VLOOKUP(O25,DESPESAS!A$1:D$2034,2,FALSE)</f>
        <v>01.01</v>
      </c>
      <c r="I25" s="278" t="str">
        <f>VLOOKUP(O25,DESPESAS!A$1:D$2034,3,FALSE)</f>
        <v>SALARIO</v>
      </c>
      <c r="J25" s="279">
        <f>CAZUL!F22</f>
        <v>0</v>
      </c>
      <c r="K25" s="280">
        <f>CAZUL!G22</f>
        <v>-201715.20000000001</v>
      </c>
      <c r="L25" s="279">
        <f>CAZUL!H22</f>
        <v>-202328.8</v>
      </c>
      <c r="M25" s="272" t="str">
        <f>CAZUL!I22</f>
        <v>BANCO DO BRASIL (AG. 1523-7 C.C 51.823-9)</v>
      </c>
      <c r="N25" s="281"/>
      <c r="O25" s="297" t="str">
        <f>CAZUL!C22</f>
        <v>SALARIOS</v>
      </c>
    </row>
    <row r="26" spans="1:15" ht="20.100000000000001" customHeight="1">
      <c r="A26" s="383">
        <v>552302510021321</v>
      </c>
      <c r="B26" s="272" t="str">
        <f>CAZUL!P23</f>
        <v>Transferência bancária</v>
      </c>
      <c r="C26" s="273" t="str">
        <f>CAZUL!D23</f>
        <v>FOLHA COMP. 05/2023</v>
      </c>
      <c r="D26" s="274" t="str">
        <f>CAZUL!N23</f>
        <v>07/06/2023</v>
      </c>
      <c r="E26" s="275" t="str">
        <f>CAZUL!J23</f>
        <v>SEDE ADM. MIRACATU/SP</v>
      </c>
      <c r="F26" s="276" t="str">
        <f>VLOOKUP(G26,FORNECEDOR!$A$1:$B$3000,2,FALSE)</f>
        <v>330.815.608-37</v>
      </c>
      <c r="G26" s="277" t="str">
        <f>CAZUL!E23</f>
        <v>RODRIGO LIMA DO NASCIMENTO</v>
      </c>
      <c r="H26" s="278" t="str">
        <f>VLOOKUP(O26,DESPESAS!A$1:D$2034,2,FALSE)</f>
        <v>01.01</v>
      </c>
      <c r="I26" s="278" t="str">
        <f>VLOOKUP(O26,DESPESAS!A$1:D$2034,3,FALSE)</f>
        <v>SALARIO</v>
      </c>
      <c r="J26" s="279">
        <f>CAZUL!F23</f>
        <v>0</v>
      </c>
      <c r="K26" s="280">
        <f>CAZUL!G23</f>
        <v>-4884.49</v>
      </c>
      <c r="L26" s="279">
        <f>CAZUL!H23</f>
        <v>-207213.29</v>
      </c>
      <c r="M26" s="272" t="str">
        <f>CAZUL!I23</f>
        <v>BANCO DO BRASIL (AG. 1523-7 C.C 51.826-3)</v>
      </c>
      <c r="N26" s="281"/>
      <c r="O26" s="297" t="str">
        <f>CAZUL!C23</f>
        <v>SALARIOS</v>
      </c>
    </row>
    <row r="27" spans="1:15" ht="20.100000000000001" customHeight="1">
      <c r="A27" s="383">
        <v>554287510024599</v>
      </c>
      <c r="B27" s="272" t="str">
        <f>CAZUL!P24</f>
        <v>Transferência bancária</v>
      </c>
      <c r="C27" s="273" t="str">
        <f>CAZUL!D24</f>
        <v>FOLHA COMP. 05/2023</v>
      </c>
      <c r="D27" s="274" t="str">
        <f>CAZUL!N24</f>
        <v>07/06/2023</v>
      </c>
      <c r="E27" s="275" t="str">
        <f>CAZUL!J24</f>
        <v>SEDE ADM. MIRACATU/SP</v>
      </c>
      <c r="F27" s="276" t="str">
        <f>VLOOKUP(G27,FORNECEDOR!$A$1:$B$3000,2,FALSE)</f>
        <v>073.620.634-58</v>
      </c>
      <c r="G27" s="277" t="str">
        <f>CAZUL!E24</f>
        <v>HENRIQUE FERREIRA DA COSTA GOMES</v>
      </c>
      <c r="H27" s="278" t="str">
        <f>VLOOKUP(O27,DESPESAS!A$1:D$2034,2,FALSE)</f>
        <v>01.01</v>
      </c>
      <c r="I27" s="278" t="str">
        <f>VLOOKUP(O27,DESPESAS!A$1:D$2034,3,FALSE)</f>
        <v>SALARIO</v>
      </c>
      <c r="J27" s="279">
        <f>CAZUL!F24</f>
        <v>0</v>
      </c>
      <c r="K27" s="280">
        <f>CAZUL!G24</f>
        <v>-11600</v>
      </c>
      <c r="L27" s="279">
        <f>CAZUL!H24</f>
        <v>-218813.29</v>
      </c>
      <c r="M27" s="272" t="str">
        <f>CAZUL!I24</f>
        <v>BANCO DO BRASIL (AG. 1523-7 C.C 51.826-3)</v>
      </c>
      <c r="N27" s="281"/>
      <c r="O27" s="297" t="str">
        <f>CAZUL!C24</f>
        <v>SALARIOS</v>
      </c>
    </row>
    <row r="28" spans="1:15" ht="20.100000000000001" customHeight="1">
      <c r="A28" s="383">
        <v>553186000032789</v>
      </c>
      <c r="B28" s="272" t="str">
        <f>CAZUL!P25</f>
        <v>Transferência bancária</v>
      </c>
      <c r="C28" s="273" t="str">
        <f>CAZUL!D25</f>
        <v>FOLHA COMP. 05/2023</v>
      </c>
      <c r="D28" s="274" t="str">
        <f>CAZUL!N25</f>
        <v>07/06/2023</v>
      </c>
      <c r="E28" s="275" t="str">
        <f>CAZUL!J25</f>
        <v>SEDE ADM. MIRACATU/SP</v>
      </c>
      <c r="F28" s="276" t="str">
        <f>VLOOKUP(G28,FORNECEDOR!$A$1:$B$3000,2,FALSE)</f>
        <v>019.991.284-00</v>
      </c>
      <c r="G28" s="277" t="str">
        <f>CAZUL!E25</f>
        <v>MICHELE DE CASTRO SILVA PROTASIO</v>
      </c>
      <c r="H28" s="278" t="str">
        <f>VLOOKUP(O28,DESPESAS!A$1:D$2034,2,FALSE)</f>
        <v>01.01</v>
      </c>
      <c r="I28" s="278" t="str">
        <f>VLOOKUP(O28,DESPESAS!A$1:D$2034,3,FALSE)</f>
        <v>SALARIO</v>
      </c>
      <c r="J28" s="279">
        <f>CAZUL!F25</f>
        <v>0</v>
      </c>
      <c r="K28" s="280">
        <f>CAZUL!G25</f>
        <v>-4930</v>
      </c>
      <c r="L28" s="279">
        <f>CAZUL!H25</f>
        <v>-223743.29</v>
      </c>
      <c r="M28" s="272" t="str">
        <f>CAZUL!I25</f>
        <v>BANCO DO BRASIL (AG. 1523-7 C.C 51.826-3)</v>
      </c>
      <c r="N28" s="281"/>
      <c r="O28" s="297" t="str">
        <f>CAZUL!C25</f>
        <v>SALARIOS</v>
      </c>
    </row>
    <row r="29" spans="1:15" ht="20.100000000000001" customHeight="1">
      <c r="A29" s="383">
        <v>60701</v>
      </c>
      <c r="B29" s="272" t="str">
        <f>CAZUL!P26</f>
        <v>Transferência bancária</v>
      </c>
      <c r="C29" s="273" t="str">
        <f>CAZUL!D26</f>
        <v>NFS 227 / NFS-e:227</v>
      </c>
      <c r="D29" s="274" t="str">
        <f>CAZUL!N26</f>
        <v>07/06/2023</v>
      </c>
      <c r="E29" s="275" t="str">
        <f>CAZUL!J26</f>
        <v>SEDE ADM. MIRACATU/SP</v>
      </c>
      <c r="F29" s="276" t="str">
        <f>VLOOKUP(G29,FORNECEDOR!$A$1:$B$3000,2,FALSE)</f>
        <v>34.512.073/0001-84</v>
      </c>
      <c r="G29" s="277" t="str">
        <f>CAZUL!E26</f>
        <v>BRUNO DE GOES GERBASE</v>
      </c>
      <c r="H29" s="278" t="str">
        <f>VLOOKUP(O29,DESPESAS!A$1:D$2034,2,FALSE)</f>
        <v>04.01</v>
      </c>
      <c r="I29" s="278" t="str">
        <f>VLOOKUP(O29,DESPESAS!A$1:D$2034,3,FALSE)</f>
        <v xml:space="preserve">ASSESSORIA JURIDICA </v>
      </c>
      <c r="J29" s="279">
        <f>CAZUL!F26</f>
        <v>0</v>
      </c>
      <c r="K29" s="280">
        <f>CAZUL!G26</f>
        <v>-5000</v>
      </c>
      <c r="L29" s="279">
        <f>CAZUL!H26</f>
        <v>-228743.29</v>
      </c>
      <c r="M29" s="272" t="str">
        <f>CAZUL!I26</f>
        <v>BANCO DO BRASIL (AG. 1523-7 C.C 51.826-3)</v>
      </c>
      <c r="N29" s="281"/>
      <c r="O29" s="297" t="str">
        <f>CAZUL!C26</f>
        <v>HONORARIOS ADVOCATICIOS</v>
      </c>
    </row>
    <row r="30" spans="1:15" ht="20.100000000000001" customHeight="1">
      <c r="A30" s="383">
        <v>60703</v>
      </c>
      <c r="B30" s="272" t="str">
        <f>CAZUL!P27</f>
        <v>Boleto bancário</v>
      </c>
      <c r="C30" s="273" t="str">
        <f>CAZUL!D27</f>
        <v>FGTS COMP. 05/2023</v>
      </c>
      <c r="D30" s="274" t="str">
        <f>CAZUL!N27</f>
        <v>07/06/2023</v>
      </c>
      <c r="E30" s="275" t="str">
        <f>CAZUL!J27</f>
        <v>P. S. MIRACATU/SP</v>
      </c>
      <c r="F30" s="276" t="str">
        <f>VLOOKUP(G30,FORNECEDOR!$A$1:$B$3000,2,FALSE)</f>
        <v>00.360.305/0001-04</v>
      </c>
      <c r="G30" s="277" t="str">
        <f>CAZUL!E27</f>
        <v>GRF - GUIA DE RECOLHIMENTO DO FGTS</v>
      </c>
      <c r="H30" s="278" t="str">
        <f>VLOOKUP(O30,DESPESAS!A$1:D$2034,2,FALSE)</f>
        <v>01.05</v>
      </c>
      <c r="I30" s="278" t="str">
        <f>VLOOKUP(O30,DESPESAS!A$1:D$2034,3,FALSE)</f>
        <v>ENCARGOS</v>
      </c>
      <c r="J30" s="279">
        <f>CAZUL!F27</f>
        <v>0</v>
      </c>
      <c r="K30" s="280">
        <f>CAZUL!G27</f>
        <v>-18383.55</v>
      </c>
      <c r="L30" s="279">
        <f>CAZUL!H27</f>
        <v>-247126.84</v>
      </c>
      <c r="M30" s="272" t="str">
        <f>CAZUL!I27</f>
        <v>BANCO DO BRASIL (AG. 1523-7 C.C 51.823-9)</v>
      </c>
      <c r="N30" s="281"/>
      <c r="O30" s="297" t="str">
        <f>CAZUL!C27</f>
        <v>FGTS e MULTA DE FGTS</v>
      </c>
    </row>
    <row r="31" spans="1:15" ht="20.100000000000001" customHeight="1">
      <c r="A31" s="383">
        <v>60702</v>
      </c>
      <c r="B31" s="272" t="str">
        <f>CAZUL!P28</f>
        <v>Transferência bancária</v>
      </c>
      <c r="C31" s="273" t="str">
        <f>CAZUL!D28</f>
        <v>NF 28755</v>
      </c>
      <c r="D31" s="274" t="str">
        <f>CAZUL!N28</f>
        <v>07/06/2023</v>
      </c>
      <c r="E31" s="275" t="str">
        <f>CAZUL!J28</f>
        <v>P. S. MIRACATU/SP</v>
      </c>
      <c r="F31" s="276" t="str">
        <f>VLOOKUP(G31,FORNECEDOR!$A$1:$B$3000,2,FALSE)</f>
        <v>67.928.523/0001-73</v>
      </c>
      <c r="G31" s="277" t="str">
        <f>CAZUL!E28</f>
        <v>DEPOSITO DE MAT PARA CONST GRANADA DE MIRACATU LTDA</v>
      </c>
      <c r="H31" s="278" t="str">
        <f>VLOOKUP(O31,DESPESAS!A$1:D$2034,2,FALSE)</f>
        <v>02.04</v>
      </c>
      <c r="I31" s="278" t="str">
        <f>VLOOKUP(O31,DESPESAS!A$1:D$2034,3,FALSE)</f>
        <v>PARA MANUTENÇAO PREDIAL</v>
      </c>
      <c r="J31" s="279">
        <f>CAZUL!F28</f>
        <v>0</v>
      </c>
      <c r="K31" s="280">
        <f>CAZUL!G28</f>
        <v>-378.43</v>
      </c>
      <c r="L31" s="279">
        <f>CAZUL!H28</f>
        <v>-25696.959999999999</v>
      </c>
      <c r="M31" s="272" t="str">
        <f>CAZUL!I28</f>
        <v>BANCO DO BRASIL (AG. 1523-7 C.C 51.823-9)</v>
      </c>
      <c r="N31" s="281"/>
      <c r="O31" s="297" t="str">
        <f>CAZUL!C28</f>
        <v>MATERIAL DE CONSTRUÇÃO</v>
      </c>
    </row>
    <row r="32" spans="1:15" ht="20.100000000000001" customHeight="1">
      <c r="A32" s="383">
        <v>861581200158283</v>
      </c>
      <c r="B32" s="272" t="str">
        <f>CAZUL!P29</f>
        <v>Débito automático</v>
      </c>
      <c r="C32" s="273" t="str">
        <f>CAZUL!D29</f>
        <v>TARIFA BANCÁRIA</v>
      </c>
      <c r="D32" s="274" t="str">
        <f>CAZUL!N29</f>
        <v>07/06/2023</v>
      </c>
      <c r="E32" s="275" t="str">
        <f>CAZUL!J29</f>
        <v>P. S. MIRACATU/SP</v>
      </c>
      <c r="F32" s="276" t="str">
        <f>VLOOKUP(G32,FORNECEDOR!$A$1:$B$3000,2,FALSE)</f>
        <v>00.000.000/1409-53</v>
      </c>
      <c r="G32" s="277" t="str">
        <f>CAZUL!E29</f>
        <v>BANCO DO BRASIL</v>
      </c>
      <c r="H32" s="278" t="str">
        <f>VLOOKUP(O32,DESPESAS!A$1:D$2034,2,FALSE)</f>
        <v>04.07</v>
      </c>
      <c r="I32" s="278" t="str">
        <f>VLOOKUP(O32,DESPESAS!A$1:D$2034,3,FALSE)</f>
        <v>TARIFAS BANCARIAS</v>
      </c>
      <c r="J32" s="279">
        <f>CAZUL!F29</f>
        <v>0</v>
      </c>
      <c r="K32" s="280">
        <f>CAZUL!G29</f>
        <v>-11.5</v>
      </c>
      <c r="L32" s="279">
        <f>CAZUL!H29</f>
        <v>-25708.46</v>
      </c>
      <c r="M32" s="272" t="str">
        <f>CAZUL!I29</f>
        <v>BANCO DO BRASIL (AG. 1523-7 C.C 51.823-9)</v>
      </c>
      <c r="N32" s="281"/>
      <c r="O32" s="297" t="str">
        <f>CAZUL!C29</f>
        <v>TARIFAS BANCÁRIAS</v>
      </c>
    </row>
    <row r="33" spans="1:15" ht="20.100000000000001" customHeight="1">
      <c r="A33" s="383">
        <v>861581200285418</v>
      </c>
      <c r="B33" s="272" t="str">
        <f>CAZUL!P30</f>
        <v>Débito automático</v>
      </c>
      <c r="C33" s="273" t="str">
        <f>CAZUL!D30</f>
        <v>TARIFA BANCÁRIA</v>
      </c>
      <c r="D33" s="274" t="str">
        <f>CAZUL!N30</f>
        <v>07/06/2023</v>
      </c>
      <c r="E33" s="275" t="str">
        <f>CAZUL!J30</f>
        <v>P. S. MIRACATU/SP</v>
      </c>
      <c r="F33" s="276" t="str">
        <f>VLOOKUP(G33,FORNECEDOR!$A$1:$B$3000,2,FALSE)</f>
        <v>00.000.000/1409-53</v>
      </c>
      <c r="G33" s="277" t="str">
        <f>CAZUL!E30</f>
        <v>BANCO DO BRASIL</v>
      </c>
      <c r="H33" s="278" t="str">
        <f>VLOOKUP(O33,DESPESAS!A$1:D$2034,2,FALSE)</f>
        <v>04.07</v>
      </c>
      <c r="I33" s="278" t="str">
        <f>VLOOKUP(O33,DESPESAS!A$1:D$2034,3,FALSE)</f>
        <v>TARIFAS BANCARIAS</v>
      </c>
      <c r="J33" s="279">
        <f>CAZUL!F30</f>
        <v>0</v>
      </c>
      <c r="K33" s="280">
        <f>CAZUL!G30</f>
        <v>-403.43</v>
      </c>
      <c r="L33" s="279">
        <f>CAZUL!H30</f>
        <v>-26111.89</v>
      </c>
      <c r="M33" s="272" t="str">
        <f>CAZUL!I30</f>
        <v>BANCO DO BRASIL (AG. 1523-7 C.C 51.823-9)</v>
      </c>
      <c r="N33" s="281"/>
      <c r="O33" s="297" t="str">
        <f>CAZUL!C30</f>
        <v>TARIFAS BANCÁRIAS</v>
      </c>
    </row>
    <row r="34" spans="1:15" ht="20.100000000000001" customHeight="1">
      <c r="A34" s="383">
        <v>861581200285417</v>
      </c>
      <c r="B34" s="272" t="str">
        <f>CAZUL!P31</f>
        <v>Débito automático</v>
      </c>
      <c r="C34" s="273" t="str">
        <f>CAZUL!D31</f>
        <v>TARIFA BANCÁRIA</v>
      </c>
      <c r="D34" s="274" t="str">
        <f>CAZUL!N31</f>
        <v>07/06/2023</v>
      </c>
      <c r="E34" s="275" t="str">
        <f>CAZUL!J31</f>
        <v>P. S. MIRACATU/SP</v>
      </c>
      <c r="F34" s="276" t="str">
        <f>VLOOKUP(G34,FORNECEDOR!$A$1:$B$3000,2,FALSE)</f>
        <v>00.000.000/1409-53</v>
      </c>
      <c r="G34" s="277" t="str">
        <f>CAZUL!E31</f>
        <v>BANCO DO BRASIL</v>
      </c>
      <c r="H34" s="278" t="str">
        <f>VLOOKUP(O34,DESPESAS!A$1:D$2034,2,FALSE)</f>
        <v>04.07</v>
      </c>
      <c r="I34" s="278" t="str">
        <f>VLOOKUP(O34,DESPESAS!A$1:D$2034,3,FALSE)</f>
        <v>TARIFAS BANCARIAS</v>
      </c>
      <c r="J34" s="279">
        <f>CAZUL!F31</f>
        <v>0</v>
      </c>
      <c r="K34" s="280">
        <f>CAZUL!G31</f>
        <v>-302.60000000000002</v>
      </c>
      <c r="L34" s="279">
        <f>CAZUL!H31</f>
        <v>-26414.49</v>
      </c>
      <c r="M34" s="272" t="str">
        <f>CAZUL!I31</f>
        <v>BANCO DO BRASIL (AG. 1523-7 C.C 51.823-9)</v>
      </c>
      <c r="N34" s="281"/>
      <c r="O34" s="297" t="str">
        <f>CAZUL!C31</f>
        <v>TARIFAS BANCÁRIAS</v>
      </c>
    </row>
    <row r="35" spans="1:15" ht="20.100000000000001" customHeight="1">
      <c r="A35" s="383">
        <v>861581200158284</v>
      </c>
      <c r="B35" s="272" t="str">
        <f>CAZUL!P32</f>
        <v>Débito automático</v>
      </c>
      <c r="C35" s="273" t="str">
        <f>CAZUL!D32</f>
        <v>TARIFA BANCÁRIA</v>
      </c>
      <c r="D35" s="274" t="str">
        <f>CAZUL!N32</f>
        <v>07/06/2023</v>
      </c>
      <c r="E35" s="275" t="str">
        <f>CAZUL!J32</f>
        <v>SEDE ADM. MIRACATU/SP</v>
      </c>
      <c r="F35" s="276" t="str">
        <f>VLOOKUP(G35,FORNECEDOR!$A$1:$B$3000,2,FALSE)</f>
        <v>00.000.000/1409-53</v>
      </c>
      <c r="G35" s="277" t="str">
        <f>CAZUL!E32</f>
        <v>BANCO DO BRASIL</v>
      </c>
      <c r="H35" s="278" t="str">
        <f>VLOOKUP(O35,DESPESAS!A$1:D$2034,2,FALSE)</f>
        <v>04.07</v>
      </c>
      <c r="I35" s="278" t="str">
        <f>VLOOKUP(O35,DESPESAS!A$1:D$2034,3,FALSE)</f>
        <v>TARIFAS BANCARIAS</v>
      </c>
      <c r="J35" s="279">
        <f>CAZUL!F32</f>
        <v>0</v>
      </c>
      <c r="K35" s="280">
        <f>CAZUL!G32</f>
        <v>-11.5</v>
      </c>
      <c r="L35" s="279">
        <f>CAZUL!H32</f>
        <v>0</v>
      </c>
      <c r="M35" s="272" t="str">
        <f>CAZUL!I32</f>
        <v>BANCO DO BRASIL (AG. 1523-7 C.C 51.826-3)</v>
      </c>
      <c r="N35" s="281"/>
      <c r="O35" s="297" t="str">
        <f>CAZUL!C32</f>
        <v>TARIFAS BANCÁRIAS</v>
      </c>
    </row>
    <row r="36" spans="1:15" ht="20.100000000000001" customHeight="1">
      <c r="A36" s="383">
        <v>60901</v>
      </c>
      <c r="B36" s="272" t="str">
        <f>CAZUL!P33</f>
        <v>Transferência bancária</v>
      </c>
      <c r="C36" s="273" t="str">
        <f>CAZUL!D33</f>
        <v>NF 3716</v>
      </c>
      <c r="D36" s="274" t="str">
        <f>CAZUL!N33</f>
        <v>09/06/2023</v>
      </c>
      <c r="E36" s="275" t="str">
        <f>CAZUL!J33</f>
        <v>P. S. MIRACATU/SP</v>
      </c>
      <c r="F36" s="276" t="str">
        <f>VLOOKUP(G36,FORNECEDOR!$A$1:$B$3000,2,FALSE)</f>
        <v>26.030.026/0001-76</v>
      </c>
      <c r="G36" s="277" t="str">
        <f>CAZUL!E33</f>
        <v>EDIGE HOSPITALAR</v>
      </c>
      <c r="H36" s="278" t="str">
        <f>VLOOKUP(O36,DESPESAS!A$1:D$2034,2,FALSE)</f>
        <v>02.01</v>
      </c>
      <c r="I36" s="278" t="str">
        <f>VLOOKUP(O36,DESPESAS!A$1:D$2034,3,FALSE)</f>
        <v>MEDICAMENTOS</v>
      </c>
      <c r="J36" s="279">
        <f>CAZUL!F33</f>
        <v>0</v>
      </c>
      <c r="K36" s="280">
        <f>CAZUL!G33</f>
        <v>-3153.6</v>
      </c>
      <c r="L36" s="279">
        <f>CAZUL!H33</f>
        <v>-3153.6</v>
      </c>
      <c r="M36" s="272" t="str">
        <f>CAZUL!I33</f>
        <v>BANCO DO BRASIL (AG. 1523-7 C.C 51.823-9)</v>
      </c>
      <c r="N36" s="281"/>
      <c r="O36" s="297" t="str">
        <f>CAZUL!C33</f>
        <v>MEDICAMENTOS</v>
      </c>
    </row>
    <row r="37" spans="1:15" ht="20.100000000000001" customHeight="1">
      <c r="A37" s="383">
        <v>60903</v>
      </c>
      <c r="B37" s="272" t="str">
        <f>CAZUL!P34</f>
        <v>Transferência bancária</v>
      </c>
      <c r="C37" s="273" t="str">
        <f>CAZUL!D34</f>
        <v>NF 222097</v>
      </c>
      <c r="D37" s="274" t="str">
        <f>CAZUL!N34</f>
        <v>09/06/2023</v>
      </c>
      <c r="E37" s="275" t="str">
        <f>CAZUL!J34</f>
        <v>P. S. MIRACATU/SP</v>
      </c>
      <c r="F37" s="276" t="str">
        <f>VLOOKUP(G37,FORNECEDOR!$A$1:$B$3000,2,FALSE)</f>
        <v>21.681.325/0001-57</v>
      </c>
      <c r="G37" s="277" t="str">
        <f>CAZUL!E34</f>
        <v>MULTIFARMA COMERCIO E REPRESENTACOES LTDA.</v>
      </c>
      <c r="H37" s="278" t="str">
        <f>VLOOKUP(O37,DESPESAS!A$1:D$2034,2,FALSE)</f>
        <v>02.01</v>
      </c>
      <c r="I37" s="278" t="str">
        <f>VLOOKUP(O37,DESPESAS!A$1:D$2034,3,FALSE)</f>
        <v>MEDICAMENTOS</v>
      </c>
      <c r="J37" s="279">
        <f>CAZUL!F34</f>
        <v>0</v>
      </c>
      <c r="K37" s="280">
        <f>CAZUL!G34</f>
        <v>-928.72</v>
      </c>
      <c r="L37" s="279">
        <f>CAZUL!H34</f>
        <v>-4082.32</v>
      </c>
      <c r="M37" s="272" t="str">
        <f>CAZUL!I34</f>
        <v>BANCO DO BRASIL (AG. 1523-7 C.C 51.823-9)</v>
      </c>
      <c r="N37" s="281"/>
      <c r="O37" s="297" t="str">
        <f>CAZUL!C34</f>
        <v>MEDICAMENTOS</v>
      </c>
    </row>
    <row r="38" spans="1:15" ht="20.100000000000001" customHeight="1">
      <c r="A38" s="383">
        <v>60902</v>
      </c>
      <c r="B38" s="272" t="str">
        <f>CAZUL!P35</f>
        <v>Transferência bancária</v>
      </c>
      <c r="C38" s="273" t="str">
        <f>CAZUL!D35</f>
        <v>NF 60391</v>
      </c>
      <c r="D38" s="274" t="str">
        <f>CAZUL!N35</f>
        <v>09/06/2023</v>
      </c>
      <c r="E38" s="275" t="str">
        <f>CAZUL!J35</f>
        <v>P. S. MIRACATU/SP</v>
      </c>
      <c r="F38" s="276" t="str">
        <f>VLOOKUP(G38,FORNECEDOR!$A$1:$B$3000,2,FALSE)</f>
        <v>30.461.442/0001-04</v>
      </c>
      <c r="G38" s="277" t="str">
        <f>CAZUL!E35</f>
        <v>PRECISION COMERCIAL DISTRIBUIDORA DE PRODUTOS MEDICO HOSPITALARES LTDA</v>
      </c>
      <c r="H38" s="278" t="str">
        <f>VLOOKUP(O38,DESPESAS!A$1:D$2034,2,FALSE)</f>
        <v>02.01</v>
      </c>
      <c r="I38" s="278" t="str">
        <f>VLOOKUP(O38,DESPESAS!A$1:D$2034,3,FALSE)</f>
        <v>MEDICAMENTOS</v>
      </c>
      <c r="J38" s="279">
        <f>CAZUL!F35</f>
        <v>0</v>
      </c>
      <c r="K38" s="280">
        <f>CAZUL!G35</f>
        <v>-4246</v>
      </c>
      <c r="L38" s="279">
        <f>CAZUL!H35</f>
        <v>-8328.32</v>
      </c>
      <c r="M38" s="272" t="str">
        <f>CAZUL!I35</f>
        <v>BANCO DO BRASIL (AG. 1523-7 C.C 51.823-9)</v>
      </c>
      <c r="N38" s="281"/>
      <c r="O38" s="297" t="str">
        <f>CAZUL!C35</f>
        <v>MEDICAMENTOS</v>
      </c>
    </row>
    <row r="39" spans="1:15" ht="20.100000000000001" customHeight="1">
      <c r="A39" s="383">
        <v>551836000323948</v>
      </c>
      <c r="B39" s="272" t="str">
        <f>CAZUL!P36</f>
        <v>Transferência bancária</v>
      </c>
      <c r="C39" s="273" t="str">
        <f>CAZUL!D36</f>
        <v>NF 23375</v>
      </c>
      <c r="D39" s="274" t="str">
        <f>CAZUL!N36</f>
        <v>09/06/2023</v>
      </c>
      <c r="E39" s="275" t="str">
        <f>CAZUL!J36</f>
        <v>P. S. MIRACATU/SP</v>
      </c>
      <c r="F39" s="276" t="str">
        <f>VLOOKUP(G39,FORNECEDOR!$A$1:$B$3000,2,FALSE)</f>
        <v>08.674.752/0003-01</v>
      </c>
      <c r="G39" s="277" t="str">
        <f>CAZUL!E36</f>
        <v>CIRURGICA MONTEBELLO LTDA 301</v>
      </c>
      <c r="H39" s="278" t="str">
        <f>VLOOKUP(O39,DESPESAS!A$1:D$2034,2,FALSE)</f>
        <v>02.02</v>
      </c>
      <c r="I39" s="278" t="str">
        <f>VLOOKUP(O39,DESPESAS!A$1:D$2034,3,FALSE)</f>
        <v>MATERIAIS DE CONSUMO</v>
      </c>
      <c r="J39" s="279">
        <f>CAZUL!F36</f>
        <v>0</v>
      </c>
      <c r="K39" s="280">
        <f>CAZUL!G36</f>
        <v>-1269.4000000000001</v>
      </c>
      <c r="L39" s="279">
        <f>CAZUL!H36</f>
        <v>-9597.7199999999993</v>
      </c>
      <c r="M39" s="272" t="str">
        <f>CAZUL!I36</f>
        <v>BANCO DO BRASIL (AG. 1523-7 C.C 51.823-9)</v>
      </c>
      <c r="N39" s="281"/>
      <c r="O39" s="297" t="str">
        <f>CAZUL!C36</f>
        <v>MATERIAL HOSPITALAR</v>
      </c>
    </row>
    <row r="40" spans="1:15" ht="20.100000000000001" customHeight="1">
      <c r="A40" s="383">
        <v>552811000123948</v>
      </c>
      <c r="B40" s="272" t="str">
        <f>CAZUL!P37</f>
        <v>Transferência bancária</v>
      </c>
      <c r="C40" s="273" t="str">
        <f>CAZUL!D37</f>
        <v>NF 164779</v>
      </c>
      <c r="D40" s="274" t="str">
        <f>CAZUL!N37</f>
        <v>09/06/2023</v>
      </c>
      <c r="E40" s="275" t="str">
        <f>CAZUL!J37</f>
        <v>P. S. MIRACATU/SP</v>
      </c>
      <c r="F40" s="276" t="str">
        <f>VLOOKUP(G40,FORNECEDOR!$A$1:$B$3000,2,FALSE)</f>
        <v>08.674.752/0001-40</v>
      </c>
      <c r="G40" s="277" t="str">
        <f>CAZUL!E37</f>
        <v>CIRURGICA MONTEBELLO LTDA 140</v>
      </c>
      <c r="H40" s="278" t="str">
        <f>VLOOKUP(O40,DESPESAS!A$1:D$2034,2,FALSE)</f>
        <v>02.02</v>
      </c>
      <c r="I40" s="278" t="str">
        <f>VLOOKUP(O40,DESPESAS!A$1:D$2034,3,FALSE)</f>
        <v>MATERIAIS DE CONSUMO</v>
      </c>
      <c r="J40" s="279">
        <f>CAZUL!F37</f>
        <v>0</v>
      </c>
      <c r="K40" s="280">
        <f>CAZUL!G37</f>
        <v>-76.7</v>
      </c>
      <c r="L40" s="279">
        <f>CAZUL!H37</f>
        <v>-9674.42</v>
      </c>
      <c r="M40" s="272" t="str">
        <f>CAZUL!I37</f>
        <v>BANCO DO BRASIL (AG. 1523-7 C.C 51.823-9)</v>
      </c>
      <c r="N40" s="281"/>
      <c r="O40" s="297" t="str">
        <f>CAZUL!C37</f>
        <v>MATERIAL HOSPITALAR</v>
      </c>
    </row>
    <row r="41" spans="1:15" ht="20.100000000000001" customHeight="1">
      <c r="A41" s="383">
        <v>552811000123948</v>
      </c>
      <c r="B41" s="272" t="str">
        <f>CAZUL!P38</f>
        <v>Transferência bancária</v>
      </c>
      <c r="C41" s="273" t="str">
        <f>CAZUL!D38</f>
        <v>NF 164783</v>
      </c>
      <c r="D41" s="274" t="str">
        <f>CAZUL!N38</f>
        <v>09/06/2023</v>
      </c>
      <c r="E41" s="275" t="str">
        <f>CAZUL!J38</f>
        <v>P. S. MIRACATU/SP</v>
      </c>
      <c r="F41" s="276" t="str">
        <f>VLOOKUP(G41,FORNECEDOR!$A$1:$B$3000,2,FALSE)</f>
        <v>08.674.752/0001-40</v>
      </c>
      <c r="G41" s="277" t="str">
        <f>CAZUL!E38</f>
        <v>CIRURGICA MONTEBELLO LTDA 140</v>
      </c>
      <c r="H41" s="278" t="str">
        <f>VLOOKUP(O41,DESPESAS!A$1:D$2034,2,FALSE)</f>
        <v>02.01</v>
      </c>
      <c r="I41" s="278" t="str">
        <f>VLOOKUP(O41,DESPESAS!A$1:D$2034,3,FALSE)</f>
        <v>MEDICAMENTOS</v>
      </c>
      <c r="J41" s="279">
        <f>CAZUL!F38</f>
        <v>0</v>
      </c>
      <c r="K41" s="280">
        <f>CAZUL!G38</f>
        <v>-3545.65</v>
      </c>
      <c r="L41" s="279">
        <f>CAZUL!H38</f>
        <v>-13220.07</v>
      </c>
      <c r="M41" s="272" t="str">
        <f>CAZUL!I38</f>
        <v>BANCO DO BRASIL (AG. 1523-7 C.C 51.823-9)</v>
      </c>
      <c r="N41" s="281"/>
      <c r="O41" s="297" t="str">
        <f>CAZUL!C38</f>
        <v>MEDICAMENTOS</v>
      </c>
    </row>
    <row r="42" spans="1:15" ht="20.100000000000001" customHeight="1">
      <c r="A42" s="383">
        <v>821601200192604</v>
      </c>
      <c r="B42" s="272" t="str">
        <f>CAZUL!P39</f>
        <v>Débito automático</v>
      </c>
      <c r="C42" s="273" t="str">
        <f>CAZUL!D39</f>
        <v>TARIFA BANCÁRIA</v>
      </c>
      <c r="D42" s="274" t="str">
        <f>CAZUL!N39</f>
        <v>09/06/2023</v>
      </c>
      <c r="E42" s="275" t="str">
        <f>CAZUL!J39</f>
        <v>P. S. MIRACATU/SP</v>
      </c>
      <c r="F42" s="276" t="str">
        <f>VLOOKUP(G42,FORNECEDOR!$A$1:$B$3000,2,FALSE)</f>
        <v>00.000.000/1409-53</v>
      </c>
      <c r="G42" s="277" t="str">
        <f>CAZUL!E39</f>
        <v>BANCO DO BRASIL</v>
      </c>
      <c r="H42" s="278" t="str">
        <f>VLOOKUP(O42,DESPESAS!A$1:D$2034,2,FALSE)</f>
        <v>04.07</v>
      </c>
      <c r="I42" s="278" t="str">
        <f>VLOOKUP(O42,DESPESAS!A$1:D$2034,3,FALSE)</f>
        <v>TARIFAS BANCARIAS</v>
      </c>
      <c r="J42" s="279">
        <f>CAZUL!F39</f>
        <v>0</v>
      </c>
      <c r="K42" s="280">
        <f>CAZUL!G39</f>
        <v>-11.5</v>
      </c>
      <c r="L42" s="279">
        <f>CAZUL!H39</f>
        <v>23</v>
      </c>
      <c r="M42" s="272" t="str">
        <f>CAZUL!I39</f>
        <v>BANCO DO BRASIL (AG. 1523-7 C.C 51.823-9)</v>
      </c>
      <c r="N42" s="281"/>
      <c r="O42" s="297" t="str">
        <f>CAZUL!C39</f>
        <v>TARIFAS BANCÁRIAS</v>
      </c>
    </row>
    <row r="43" spans="1:15" ht="20.100000000000001" customHeight="1">
      <c r="A43" s="383">
        <v>821601200192605</v>
      </c>
      <c r="B43" s="272" t="str">
        <f>CAZUL!P40</f>
        <v>Débito automático</v>
      </c>
      <c r="C43" s="273" t="str">
        <f>CAZUL!D40</f>
        <v>TARIFA BANCÁRIA</v>
      </c>
      <c r="D43" s="274" t="str">
        <f>CAZUL!N40</f>
        <v>09/06/2023</v>
      </c>
      <c r="E43" s="275" t="str">
        <f>CAZUL!J40</f>
        <v>P. S. MIRACATU/SP</v>
      </c>
      <c r="F43" s="276" t="str">
        <f>VLOOKUP(G43,FORNECEDOR!$A$1:$B$3000,2,FALSE)</f>
        <v>00.000.000/1409-53</v>
      </c>
      <c r="G43" s="277" t="str">
        <f>CAZUL!E40</f>
        <v>BANCO DO BRASIL</v>
      </c>
      <c r="H43" s="278" t="str">
        <f>VLOOKUP(O43,DESPESAS!A$1:D$2034,2,FALSE)</f>
        <v>04.07</v>
      </c>
      <c r="I43" s="278" t="str">
        <f>VLOOKUP(O43,DESPESAS!A$1:D$2034,3,FALSE)</f>
        <v>TARIFAS BANCARIAS</v>
      </c>
      <c r="J43" s="279">
        <f>CAZUL!F40</f>
        <v>0</v>
      </c>
      <c r="K43" s="280">
        <f>CAZUL!G40</f>
        <v>-11.5</v>
      </c>
      <c r="L43" s="279">
        <f>CAZUL!H40</f>
        <v>11.5</v>
      </c>
      <c r="M43" s="272" t="str">
        <f>CAZUL!I40</f>
        <v>BANCO DO BRASIL (AG. 1523-7 C.C 51.823-9)</v>
      </c>
      <c r="N43" s="281"/>
      <c r="O43" s="297" t="str">
        <f>CAZUL!C40</f>
        <v>TARIFAS BANCÁRIAS</v>
      </c>
    </row>
    <row r="44" spans="1:15" ht="20.100000000000001" customHeight="1">
      <c r="A44" s="383">
        <v>821601200192606</v>
      </c>
      <c r="B44" s="272" t="str">
        <f>CAZUL!P41</f>
        <v>Débito automático</v>
      </c>
      <c r="C44" s="273" t="str">
        <f>CAZUL!D41</f>
        <v>TARIFA BANCÁRIA</v>
      </c>
      <c r="D44" s="274" t="str">
        <f>CAZUL!N41</f>
        <v>09/06/2023</v>
      </c>
      <c r="E44" s="275" t="str">
        <f>CAZUL!J41</f>
        <v>P. S. MIRACATU/SP</v>
      </c>
      <c r="F44" s="276" t="str">
        <f>VLOOKUP(G44,FORNECEDOR!$A$1:$B$3000,2,FALSE)</f>
        <v>00.000.000/1409-53</v>
      </c>
      <c r="G44" s="277" t="str">
        <f>CAZUL!E41</f>
        <v>BANCO DO BRASIL</v>
      </c>
      <c r="H44" s="278" t="str">
        <f>VLOOKUP(O44,DESPESAS!A$1:D$2034,2,FALSE)</f>
        <v>04.07</v>
      </c>
      <c r="I44" s="278" t="str">
        <f>VLOOKUP(O44,DESPESAS!A$1:D$2034,3,FALSE)</f>
        <v>TARIFAS BANCARIAS</v>
      </c>
      <c r="J44" s="279">
        <f>CAZUL!F41</f>
        <v>0</v>
      </c>
      <c r="K44" s="280">
        <f>CAZUL!G41</f>
        <v>-11.5</v>
      </c>
      <c r="L44" s="279">
        <f>CAZUL!H41</f>
        <v>0</v>
      </c>
      <c r="M44" s="272" t="str">
        <f>CAZUL!I41</f>
        <v>BANCO DO BRASIL (AG. 1523-7 C.C 51.823-9)</v>
      </c>
      <c r="N44" s="281"/>
      <c r="O44" s="297" t="str">
        <f>CAZUL!C41</f>
        <v>TARIFAS BANCÁRIAS</v>
      </c>
    </row>
    <row r="45" spans="1:15" ht="20.100000000000001" customHeight="1">
      <c r="A45" s="383">
        <v>550368000001162</v>
      </c>
      <c r="B45" s="272" t="str">
        <f>CAZUL!P42</f>
        <v>Transferência bancária</v>
      </c>
      <c r="C45" s="273" t="str">
        <f>CAZUL!D42</f>
        <v>NF 474753</v>
      </c>
      <c r="D45" s="274" t="str">
        <f>CAZUL!N42</f>
        <v>12/06/2023</v>
      </c>
      <c r="E45" s="275" t="str">
        <f>CAZUL!J42</f>
        <v>P. S. MIRACATU/SP</v>
      </c>
      <c r="F45" s="276" t="str">
        <f>VLOOKUP(G45,FORNECEDOR!$A$1:$B$3000,2,FALSE)</f>
        <v>00.874.929/0001-40</v>
      </c>
      <c r="G45" s="277" t="str">
        <f>CAZUL!E42</f>
        <v>MED CENTER COMERCIAL LTDA</v>
      </c>
      <c r="H45" s="278" t="str">
        <f>VLOOKUP(O45,DESPESAS!A$1:D$2034,2,FALSE)</f>
        <v>02.02</v>
      </c>
      <c r="I45" s="278" t="str">
        <f>VLOOKUP(O45,DESPESAS!A$1:D$2034,3,FALSE)</f>
        <v>MATERIAIS DE CONSUMO</v>
      </c>
      <c r="J45" s="279">
        <f>CAZUL!F42</f>
        <v>0</v>
      </c>
      <c r="K45" s="280">
        <f>CAZUL!G42</f>
        <v>-2940.19</v>
      </c>
      <c r="L45" s="279">
        <f>CAZUL!H42</f>
        <v>-2940.19</v>
      </c>
      <c r="M45" s="272" t="str">
        <f>CAZUL!I42</f>
        <v>BANCO DO BRASIL (AG. 1523-7 C.C 51.823-9)</v>
      </c>
      <c r="N45" s="281"/>
      <c r="O45" s="297" t="str">
        <f>CAZUL!C42</f>
        <v>MATERIAL HOSPITALAR</v>
      </c>
    </row>
    <row r="46" spans="1:15" ht="20.100000000000001" customHeight="1">
      <c r="A46" s="383">
        <v>550368000001162</v>
      </c>
      <c r="B46" s="272" t="str">
        <f>CAZUL!P43</f>
        <v>Transferência bancária</v>
      </c>
      <c r="C46" s="273" t="str">
        <f>CAZUL!D43</f>
        <v>NF 474722</v>
      </c>
      <c r="D46" s="274" t="str">
        <f>CAZUL!N43</f>
        <v>12/06/2023</v>
      </c>
      <c r="E46" s="275" t="str">
        <f>CAZUL!J43</f>
        <v>P. S. MIRACATU/SP</v>
      </c>
      <c r="F46" s="276" t="str">
        <f>VLOOKUP(G46,FORNECEDOR!$A$1:$B$3000,2,FALSE)</f>
        <v>00.874.929/0001-40</v>
      </c>
      <c r="G46" s="277" t="str">
        <f>CAZUL!E43</f>
        <v>MED CENTER COMERCIAL LTDA</v>
      </c>
      <c r="H46" s="278" t="str">
        <f>VLOOKUP(O46,DESPESAS!A$1:D$2034,2,FALSE)</f>
        <v>02.01</v>
      </c>
      <c r="I46" s="278" t="str">
        <f>VLOOKUP(O46,DESPESAS!A$1:D$2034,3,FALSE)</f>
        <v>MEDICAMENTOS</v>
      </c>
      <c r="J46" s="279">
        <f>CAZUL!F43</f>
        <v>0</v>
      </c>
      <c r="K46" s="280">
        <f>CAZUL!G43</f>
        <v>-646.6</v>
      </c>
      <c r="L46" s="279">
        <f>CAZUL!H43</f>
        <v>-3586.79</v>
      </c>
      <c r="M46" s="272" t="str">
        <f>CAZUL!I43</f>
        <v>BANCO DO BRASIL (AG. 1523-7 C.C 51.823-9)</v>
      </c>
      <c r="N46" s="281"/>
      <c r="O46" s="297" t="str">
        <f>CAZUL!C43</f>
        <v>MEDICAMENTOS</v>
      </c>
    </row>
    <row r="47" spans="1:15" ht="20.100000000000001" customHeight="1">
      <c r="A47" s="383">
        <v>550578000136397</v>
      </c>
      <c r="B47" s="272" t="str">
        <f>CAZUL!P44</f>
        <v>Transferência bancária</v>
      </c>
      <c r="C47" s="273" t="str">
        <f>CAZUL!D44</f>
        <v>NF 1336</v>
      </c>
      <c r="D47" s="274" t="str">
        <f>CAZUL!N44</f>
        <v>12/06/2023</v>
      </c>
      <c r="E47" s="275" t="str">
        <f>CAZUL!J44</f>
        <v>P. S. MIRACATU/SP</v>
      </c>
      <c r="F47" s="276" t="str">
        <f>VLOOKUP(G47,FORNECEDOR!$A$1:$B$3000,2,FALSE)</f>
        <v>08.734.023/0001-31</v>
      </c>
      <c r="G47" s="277" t="str">
        <f>CAZUL!E44</f>
        <v>E.L. MACHADO MEDICAMENTOS LTDA</v>
      </c>
      <c r="H47" s="278" t="str">
        <f>VLOOKUP(O47,DESPESAS!A$1:D$2034,2,FALSE)</f>
        <v>02.01</v>
      </c>
      <c r="I47" s="278" t="str">
        <f>VLOOKUP(O47,DESPESAS!A$1:D$2034,3,FALSE)</f>
        <v>MEDICAMENTOS</v>
      </c>
      <c r="J47" s="279">
        <f>CAZUL!F44</f>
        <v>0</v>
      </c>
      <c r="K47" s="280">
        <f>CAZUL!G44</f>
        <v>-3044.16</v>
      </c>
      <c r="L47" s="279">
        <f>CAZUL!H44</f>
        <v>-6630.95</v>
      </c>
      <c r="M47" s="272" t="str">
        <f>CAZUL!I44</f>
        <v>BANCO DO BRASIL (AG. 1523-7 C.C 51.823-9)</v>
      </c>
      <c r="N47" s="281"/>
      <c r="O47" s="297" t="str">
        <f>CAZUL!C44</f>
        <v>MEDICAMENTOS</v>
      </c>
    </row>
    <row r="48" spans="1:15" ht="20.100000000000001" customHeight="1">
      <c r="A48" s="383">
        <v>61301</v>
      </c>
      <c r="B48" s="272" t="str">
        <f>CAZUL!P45</f>
        <v>Transferência bancária</v>
      </c>
      <c r="C48" s="273" t="str">
        <f>CAZUL!D45</f>
        <v>NF 222278</v>
      </c>
      <c r="D48" s="274" t="str">
        <f>CAZUL!N45</f>
        <v>13/06/2023</v>
      </c>
      <c r="E48" s="275" t="str">
        <f>CAZUL!J45</f>
        <v>P. S. MIRACATU/SP</v>
      </c>
      <c r="F48" s="276" t="str">
        <f>VLOOKUP(G48,FORNECEDOR!$A$1:$B$3000,2,FALSE)</f>
        <v>21.681.325/0001-57</v>
      </c>
      <c r="G48" s="277" t="str">
        <f>CAZUL!E45</f>
        <v>MULTIFARMA COMERCIO E REPRESENTACOES LTDA.</v>
      </c>
      <c r="H48" s="278" t="str">
        <f>VLOOKUP(O48,DESPESAS!A$1:D$2034,2,FALSE)</f>
        <v>02.01</v>
      </c>
      <c r="I48" s="278" t="str">
        <f>VLOOKUP(O48,DESPESAS!A$1:D$2034,3,FALSE)</f>
        <v>MEDICAMENTOS</v>
      </c>
      <c r="J48" s="279">
        <f>CAZUL!F45</f>
        <v>0</v>
      </c>
      <c r="K48" s="280">
        <f>CAZUL!G45</f>
        <v>-624</v>
      </c>
      <c r="L48" s="279">
        <f>CAZUL!H45</f>
        <v>-624</v>
      </c>
      <c r="M48" s="272" t="str">
        <f>CAZUL!I45</f>
        <v>BANCO DO BRASIL (AG. 1523-7 C.C 51.823-9)</v>
      </c>
      <c r="N48" s="281"/>
      <c r="O48" s="297" t="str">
        <f>CAZUL!C45</f>
        <v>MEDICAMENTOS</v>
      </c>
    </row>
    <row r="49" spans="1:15" ht="20.100000000000001" customHeight="1">
      <c r="A49" s="383">
        <v>553428000015265</v>
      </c>
      <c r="B49" s="272" t="str">
        <f>CAZUL!P46</f>
        <v>Transferência bancária</v>
      </c>
      <c r="C49" s="273" t="str">
        <f>CAZUL!D46</f>
        <v>NF 141020</v>
      </c>
      <c r="D49" s="274" t="str">
        <f>CAZUL!N46</f>
        <v>13/06/2023</v>
      </c>
      <c r="E49" s="275" t="str">
        <f>CAZUL!J46</f>
        <v>P. S. MIRACATU/SP</v>
      </c>
      <c r="F49" s="276" t="str">
        <f>VLOOKUP(G49,FORNECEDOR!$A$1:$B$3000,2,FALSE)</f>
        <v>09.944.371/0001-04</v>
      </c>
      <c r="G49" s="277" t="str">
        <f>CAZUL!E46</f>
        <v>SULMEDIC COMERCIAL 104</v>
      </c>
      <c r="H49" s="278" t="str">
        <f>VLOOKUP(O49,DESPESAS!A$1:D$2034,2,FALSE)</f>
        <v>02.01</v>
      </c>
      <c r="I49" s="278" t="str">
        <f>VLOOKUP(O49,DESPESAS!A$1:D$2034,3,FALSE)</f>
        <v>MEDICAMENTOS</v>
      </c>
      <c r="J49" s="279">
        <f>CAZUL!F46</f>
        <v>0</v>
      </c>
      <c r="K49" s="280">
        <f>CAZUL!G46</f>
        <v>-2145.3000000000002</v>
      </c>
      <c r="L49" s="279">
        <f>CAZUL!H46</f>
        <v>-2769.3</v>
      </c>
      <c r="M49" s="272" t="str">
        <f>CAZUL!I46</f>
        <v>BANCO DO BRASIL (AG. 1523-7 C.C 51.823-9)</v>
      </c>
      <c r="N49" s="281"/>
      <c r="O49" s="297" t="str">
        <f>CAZUL!C46</f>
        <v>MEDICAMENTOS</v>
      </c>
    </row>
    <row r="50" spans="1:15" ht="20.100000000000001" customHeight="1">
      <c r="A50" s="383">
        <v>553428000015265</v>
      </c>
      <c r="B50" s="272" t="str">
        <f>CAZUL!P47</f>
        <v>Transferência bancária</v>
      </c>
      <c r="C50" s="273" t="str">
        <f>CAZUL!D47</f>
        <v>NF 2377</v>
      </c>
      <c r="D50" s="274" t="str">
        <f>CAZUL!N47</f>
        <v>13/06/2023</v>
      </c>
      <c r="E50" s="275" t="str">
        <f>CAZUL!J47</f>
        <v>P. S. MIRACATU/SP</v>
      </c>
      <c r="F50" s="276" t="str">
        <f>VLOOKUP(G50,FORNECEDOR!$A$1:$B$3000,2,FALSE)</f>
        <v>09.944.371/0003-68</v>
      </c>
      <c r="G50" s="277" t="str">
        <f>CAZUL!E47</f>
        <v>SULMEDIC COMERCIO DE MEDICAMENTOS LTDA</v>
      </c>
      <c r="H50" s="278" t="str">
        <f>VLOOKUP(O50,DESPESAS!A$1:D$2034,2,FALSE)</f>
        <v>02.01</v>
      </c>
      <c r="I50" s="278" t="str">
        <f>VLOOKUP(O50,DESPESAS!A$1:D$2034,3,FALSE)</f>
        <v>MEDICAMENTOS</v>
      </c>
      <c r="J50" s="279">
        <f>CAZUL!F47</f>
        <v>0</v>
      </c>
      <c r="K50" s="280">
        <f>CAZUL!G47</f>
        <v>-4504.1000000000004</v>
      </c>
      <c r="L50" s="279">
        <f>CAZUL!H47</f>
        <v>-7273.4</v>
      </c>
      <c r="M50" s="272" t="str">
        <f>CAZUL!I47</f>
        <v>BANCO DO BRASIL (AG. 1523-7 C.C 51.823-9)</v>
      </c>
      <c r="N50" s="281"/>
      <c r="O50" s="297" t="str">
        <f>CAZUL!C47</f>
        <v>MEDICAMENTOS</v>
      </c>
    </row>
    <row r="51" spans="1:15" ht="20.100000000000001" customHeight="1">
      <c r="A51" s="383">
        <v>811641100150464</v>
      </c>
      <c r="B51" s="272" t="str">
        <f>CAZUL!P48</f>
        <v>Débito automático</v>
      </c>
      <c r="C51" s="273" t="str">
        <f>CAZUL!D48</f>
        <v>TARIFA BANCÁRIA</v>
      </c>
      <c r="D51" s="274" t="str">
        <f>CAZUL!N48</f>
        <v>13/06/2023</v>
      </c>
      <c r="E51" s="275" t="str">
        <f>CAZUL!J48</f>
        <v>P. S. MIRACATU/SP</v>
      </c>
      <c r="F51" s="276" t="str">
        <f>VLOOKUP(G51,FORNECEDOR!$A$1:$B$3000,2,FALSE)</f>
        <v>00.000.000/1409-53</v>
      </c>
      <c r="G51" s="277" t="str">
        <f>CAZUL!E48</f>
        <v>BANCO DO BRASIL</v>
      </c>
      <c r="H51" s="278" t="str">
        <f>VLOOKUP(O51,DESPESAS!A$1:D$2034,2,FALSE)</f>
        <v>04.07</v>
      </c>
      <c r="I51" s="278" t="str">
        <f>VLOOKUP(O51,DESPESAS!A$1:D$2034,3,FALSE)</f>
        <v>TARIFAS BANCARIAS</v>
      </c>
      <c r="J51" s="279">
        <f>CAZUL!F48</f>
        <v>0</v>
      </c>
      <c r="K51" s="280">
        <f>CAZUL!G48</f>
        <v>-11.5</v>
      </c>
      <c r="L51" s="279">
        <f>CAZUL!H48</f>
        <v>0</v>
      </c>
      <c r="M51" s="272" t="str">
        <f>CAZUL!I48</f>
        <v>BANCO DO BRASIL (AG. 1523-7 C.C 51.823-9)</v>
      </c>
      <c r="N51" s="281"/>
      <c r="O51" s="297" t="str">
        <f>CAZUL!C48</f>
        <v>TARIFAS BANCÁRIAS</v>
      </c>
    </row>
    <row r="52" spans="1:15" ht="20.100000000000001" customHeight="1">
      <c r="A52" s="383">
        <v>557655000000829</v>
      </c>
      <c r="B52" s="272" t="str">
        <f>CAZUL!P49</f>
        <v>Transferência bancária</v>
      </c>
      <c r="C52" s="273" t="str">
        <f>CAZUL!D49</f>
        <v>NFS 5 / NFS-e:5</v>
      </c>
      <c r="D52" s="274" t="str">
        <f>CAZUL!N49</f>
        <v>14/06/2023</v>
      </c>
      <c r="E52" s="275" t="str">
        <f>CAZUL!J49</f>
        <v>P. S. MIRACATU/SP</v>
      </c>
      <c r="F52" s="276" t="str">
        <f>VLOOKUP(G52,FORNECEDOR!$A$1:$B$3000,2,FALSE)</f>
        <v>45.003.420/0001-60</v>
      </c>
      <c r="G52" s="277" t="str">
        <f>CAZUL!E49</f>
        <v>HME SOLUCOES E SAUDE</v>
      </c>
      <c r="H52" s="278" t="str">
        <f>VLOOKUP(O52,DESPESAS!A$1:D$2034,2,FALSE)</f>
        <v>03.21</v>
      </c>
      <c r="I52" s="278" t="str">
        <f>VLOOKUP(O52,DESPESAS!A$1:D$2034,3,FALSE)</f>
        <v>SERVIÇO MEDICO</v>
      </c>
      <c r="J52" s="279">
        <f>CAZUL!F49</f>
        <v>0</v>
      </c>
      <c r="K52" s="280">
        <f>CAZUL!G49</f>
        <v>-249733.33</v>
      </c>
      <c r="L52" s="279">
        <f>CAZUL!H49</f>
        <v>-249733.33</v>
      </c>
      <c r="M52" s="272" t="str">
        <f>CAZUL!I49</f>
        <v>BANCO DO BRASIL (AG. 1523-7 C.C 51.823-9)</v>
      </c>
      <c r="N52" s="281"/>
      <c r="O52" s="297" t="str">
        <f>CAZUL!C49</f>
        <v>SERVIÇO MEDICO</v>
      </c>
    </row>
    <row r="53" spans="1:15" ht="20.100000000000001" customHeight="1">
      <c r="A53" s="383">
        <v>552302000016919</v>
      </c>
      <c r="B53" s="272" t="str">
        <f>CAZUL!P50</f>
        <v>Transferência bancária</v>
      </c>
      <c r="C53" s="273" t="str">
        <f>CAZUL!D50</f>
        <v>REPASSE COMP. 06/2023</v>
      </c>
      <c r="D53" s="274" t="str">
        <f>CAZUL!N50</f>
        <v>14/06/2023</v>
      </c>
      <c r="E53" s="275" t="str">
        <f>CAZUL!J50</f>
        <v>P. S. MIRACATU/SP</v>
      </c>
      <c r="F53" s="276" t="str">
        <f>VLOOKUP(G53,FORNECEDOR!$A$1:$B$3000,2,FALSE)</f>
        <v>46.583.654/0001-96</v>
      </c>
      <c r="G53" s="277" t="str">
        <f>CAZUL!E50</f>
        <v>MUNICIPIO DE MIRACATU</v>
      </c>
      <c r="H53" s="278" t="str">
        <f>VLOOKUP(O53,DESPESAS!A$1:D$2034,2,FALSE)</f>
        <v>03.37</v>
      </c>
      <c r="I53" s="278" t="str">
        <f>VLOOKUP(O53,DESPESAS!A$1:D$2034,3,FALSE)</f>
        <v>CONTRATO DE GESTÃO</v>
      </c>
      <c r="J53" s="279">
        <f>CAZUL!F50</f>
        <v>439786.42</v>
      </c>
      <c r="K53" s="280">
        <f>CAZUL!G50</f>
        <v>0</v>
      </c>
      <c r="L53" s="279">
        <f>CAZUL!H50</f>
        <v>0</v>
      </c>
      <c r="M53" s="272" t="str">
        <f>CAZUL!I50</f>
        <v>BANCO DO BRASIL (AG. 1523-7 C.C 51.823-9)</v>
      </c>
      <c r="N53" s="281"/>
      <c r="O53" s="297" t="str">
        <f>CAZUL!C50</f>
        <v>CONTRATO DE GESTÃO</v>
      </c>
    </row>
    <row r="54" spans="1:15" ht="20.100000000000001" customHeight="1">
      <c r="A54" s="383">
        <v>551242000117116</v>
      </c>
      <c r="B54" s="272" t="str">
        <f>CAZUL!P51</f>
        <v>Transferência bancária</v>
      </c>
      <c r="C54" s="273" t="str">
        <f>CAZUL!D51</f>
        <v>NF 621</v>
      </c>
      <c r="D54" s="274" t="str">
        <f>CAZUL!N51</f>
        <v>15/06/2023</v>
      </c>
      <c r="E54" s="275" t="str">
        <f>CAZUL!J51</f>
        <v>P. S. MIRACATU/SP</v>
      </c>
      <c r="F54" s="276" t="str">
        <f>VLOOKUP(G54,FORNECEDOR!$A$1:$B$3000,2,FALSE)</f>
        <v>14.115.388/0001-80</v>
      </c>
      <c r="G54" s="277" t="str">
        <f>CAZUL!E51</f>
        <v>ELLO DISTRIBUICAO LTDA MATRIZ</v>
      </c>
      <c r="H54" s="278" t="str">
        <f>VLOOKUP(O54,DESPESAS!A$1:D$2034,2,FALSE)</f>
        <v>02.01</v>
      </c>
      <c r="I54" s="278" t="str">
        <f>VLOOKUP(O54,DESPESAS!A$1:D$2034,3,FALSE)</f>
        <v>MEDICAMENTOS</v>
      </c>
      <c r="J54" s="279">
        <f>CAZUL!F51</f>
        <v>0</v>
      </c>
      <c r="K54" s="280">
        <f>CAZUL!G51</f>
        <v>-2017</v>
      </c>
      <c r="L54" s="279">
        <f>CAZUL!H51</f>
        <v>-2017</v>
      </c>
      <c r="M54" s="272" t="str">
        <f>CAZUL!I51</f>
        <v>BANCO DO BRASIL (AG. 1523-7 C.C 51.823-9)</v>
      </c>
      <c r="N54" s="281"/>
      <c r="O54" s="297" t="str">
        <f>CAZUL!C51</f>
        <v>MEDICAMENTOS</v>
      </c>
    </row>
    <row r="55" spans="1:15" ht="20.100000000000001" customHeight="1">
      <c r="A55" s="383">
        <v>61501</v>
      </c>
      <c r="B55" s="272" t="str">
        <f>CAZUL!P52</f>
        <v>Transferência bancária</v>
      </c>
      <c r="C55" s="273" t="str">
        <f>CAZUL!D52</f>
        <v>NF 28803</v>
      </c>
      <c r="D55" s="274" t="str">
        <f>CAZUL!N52</f>
        <v>15/06/2023</v>
      </c>
      <c r="E55" s="275" t="str">
        <f>CAZUL!J52</f>
        <v>P. S. MIRACATU/SP</v>
      </c>
      <c r="F55" s="276" t="str">
        <f>VLOOKUP(G55,FORNECEDOR!$A$1:$B$3000,2,FALSE)</f>
        <v>67.928.523/0001-73</v>
      </c>
      <c r="G55" s="277" t="str">
        <f>CAZUL!E52</f>
        <v>DEPOSITO DE MAT PARA CONST GRANADA DE MIRACATU LTDA</v>
      </c>
      <c r="H55" s="278" t="str">
        <f>VLOOKUP(O55,DESPESAS!A$1:D$2034,2,FALSE)</f>
        <v>02.04</v>
      </c>
      <c r="I55" s="278" t="str">
        <f>VLOOKUP(O55,DESPESAS!A$1:D$2034,3,FALSE)</f>
        <v>PARA MANUTENÇAO PREDIAL</v>
      </c>
      <c r="J55" s="279">
        <f>CAZUL!F52</f>
        <v>0</v>
      </c>
      <c r="K55" s="280">
        <f>CAZUL!G52</f>
        <v>-491.34</v>
      </c>
      <c r="L55" s="279">
        <f>CAZUL!H52</f>
        <v>-2508.34</v>
      </c>
      <c r="M55" s="272" t="str">
        <f>CAZUL!I52</f>
        <v>BANCO DO BRASIL (AG. 1523-7 C.C 51.823-9)</v>
      </c>
      <c r="N55" s="281"/>
      <c r="O55" s="297" t="str">
        <f>CAZUL!C52</f>
        <v>MATERIAL DE CONSTRUÇÃO</v>
      </c>
    </row>
    <row r="56" spans="1:15" ht="20.100000000000001" customHeight="1">
      <c r="A56" s="383">
        <v>551523000051549</v>
      </c>
      <c r="B56" s="272" t="str">
        <f>CAZUL!P53</f>
        <v>Boleto bancário</v>
      </c>
      <c r="C56" s="273" t="str">
        <f>CAZUL!D53</f>
        <v>PIS/COFINS/CSLL NFS 120 - LABORCLIN / NFS-e:120</v>
      </c>
      <c r="D56" s="274" t="str">
        <f>CAZUL!N53</f>
        <v>15/06/2023</v>
      </c>
      <c r="E56" s="275" t="str">
        <f>CAZUL!J53</f>
        <v>P. S. MIRACATU/SP</v>
      </c>
      <c r="F56" s="276" t="str">
        <f>VLOOKUP(G56,FORNECEDOR!$A$1:$B$3000,2,FALSE)</f>
        <v>00.394.460/0058-87</v>
      </c>
      <c r="G56" s="277" t="str">
        <f>CAZUL!E53</f>
        <v>SECRETARIA DA RECEITA FEDERAL DO BRASIL</v>
      </c>
      <c r="H56" s="278" t="str">
        <f>VLOOKUP(O56,DESPESAS!A$1:D$2034,2,FALSE)</f>
        <v>03.28</v>
      </c>
      <c r="I56" s="278" t="str">
        <f>VLOOKUP(O56,DESPESAS!A$1:D$2034,3,FALSE)</f>
        <v>PIS/COFINS/CSLL</v>
      </c>
      <c r="J56" s="279">
        <f>CAZUL!F53</f>
        <v>0</v>
      </c>
      <c r="K56" s="280">
        <f>CAZUL!G53</f>
        <v>-1674</v>
      </c>
      <c r="L56" s="279">
        <f>CAZUL!H53</f>
        <v>-4182.34</v>
      </c>
      <c r="M56" s="272" t="str">
        <f>CAZUL!I53</f>
        <v>BANCO DO BRASIL (AG. 1523-7 C.C 51.823-9)</v>
      </c>
      <c r="N56" s="281"/>
      <c r="O56" s="297" t="str">
        <f>CAZUL!C53</f>
        <v>Retenção - Darf 5952 - PIS/COFINS/CSLL</v>
      </c>
    </row>
    <row r="57" spans="1:15" ht="20.100000000000001" customHeight="1">
      <c r="A57" s="383">
        <v>551523000051549</v>
      </c>
      <c r="B57" s="272" t="str">
        <f>CAZUL!P54</f>
        <v>Boleto bancário</v>
      </c>
      <c r="C57" s="273" t="str">
        <f>CAZUL!D54</f>
        <v>IRRF NFS 120 - LABORCLIN / NFS-e:120</v>
      </c>
      <c r="D57" s="274" t="str">
        <f>CAZUL!N54</f>
        <v>15/06/2023</v>
      </c>
      <c r="E57" s="275" t="str">
        <f>CAZUL!J54</f>
        <v>P. S. MIRACATU/SP</v>
      </c>
      <c r="F57" s="276" t="str">
        <f>VLOOKUP(G57,FORNECEDOR!$A$1:$B$3000,2,FALSE)</f>
        <v>00.394.460/0058-87</v>
      </c>
      <c r="G57" s="277" t="str">
        <f>CAZUL!E54</f>
        <v>SECRETARIA DA RECEITA FEDERAL DO BRASIL</v>
      </c>
      <c r="H57" s="278" t="str">
        <f>VLOOKUP(O57,DESPESAS!A$1:D$2034,2,FALSE)</f>
        <v>03.30</v>
      </c>
      <c r="I57" s="278" t="str">
        <f>VLOOKUP(O57,DESPESAS!A$1:D$2034,3,FALSE)</f>
        <v>IR SOBRE PRESTAÇÃO DE SERVIÇOS</v>
      </c>
      <c r="J57" s="279">
        <f>CAZUL!F54</f>
        <v>0</v>
      </c>
      <c r="K57" s="280">
        <f>CAZUL!G54</f>
        <v>-540</v>
      </c>
      <c r="L57" s="279">
        <f>CAZUL!H54</f>
        <v>-4722.34</v>
      </c>
      <c r="M57" s="272" t="str">
        <f>CAZUL!I54</f>
        <v>BANCO DO BRASIL (AG. 1523-7 C.C 51.823-9)</v>
      </c>
      <c r="N57" s="281"/>
      <c r="O57" s="297" t="str">
        <f>CAZUL!C54</f>
        <v>Retenção - Darf 1708 - IRRF</v>
      </c>
    </row>
    <row r="58" spans="1:15" ht="20.100000000000001" customHeight="1">
      <c r="A58" s="383">
        <v>61502</v>
      </c>
      <c r="B58" s="272" t="str">
        <f>CAZUL!P55</f>
        <v>Transferência bancária</v>
      </c>
      <c r="C58" s="273" t="str">
        <f>CAZUL!D55</f>
        <v>NF 41868</v>
      </c>
      <c r="D58" s="274" t="str">
        <f>CAZUL!N55</f>
        <v>15/06/2023</v>
      </c>
      <c r="E58" s="275" t="str">
        <f>CAZUL!J55</f>
        <v>P. S. MIRACATU/SP</v>
      </c>
      <c r="F58" s="276" t="str">
        <f>VLOOKUP(G58,FORNECEDOR!$A$1:$B$3000,2,FALSE)</f>
        <v>08.774.906/0001-75</v>
      </c>
      <c r="G58" s="277" t="str">
        <f>CAZUL!E55</f>
        <v>HOSPDROGAS COMERCIAL LTDA</v>
      </c>
      <c r="H58" s="278" t="str">
        <f>VLOOKUP(O58,DESPESAS!A$1:D$2034,2,FALSE)</f>
        <v>02.01</v>
      </c>
      <c r="I58" s="278" t="str">
        <f>VLOOKUP(O58,DESPESAS!A$1:D$2034,3,FALSE)</f>
        <v>MEDICAMENTOS</v>
      </c>
      <c r="J58" s="279">
        <f>CAZUL!F55</f>
        <v>0</v>
      </c>
      <c r="K58" s="280">
        <f>CAZUL!G55</f>
        <v>-2619.8200000000002</v>
      </c>
      <c r="L58" s="279">
        <f>CAZUL!H55</f>
        <v>-7342.16</v>
      </c>
      <c r="M58" s="272" t="str">
        <f>CAZUL!I55</f>
        <v>BANCO DO BRASIL (AG. 1523-7 C.C 51.823-9)</v>
      </c>
      <c r="N58" s="281"/>
      <c r="O58" s="297" t="str">
        <f>CAZUL!C55</f>
        <v>MEDICAMENTOS</v>
      </c>
    </row>
    <row r="59" spans="1:15" ht="20.100000000000001" customHeight="1">
      <c r="A59" s="383">
        <v>811661100171408</v>
      </c>
      <c r="B59" s="272" t="str">
        <f>CAZUL!P56</f>
        <v>Débito automático</v>
      </c>
      <c r="C59" s="273" t="str">
        <f>CAZUL!D56</f>
        <v>TARIFA BANCÁRIA</v>
      </c>
      <c r="D59" s="274" t="str">
        <f>CAZUL!N56</f>
        <v>15/06/2023</v>
      </c>
      <c r="E59" s="275" t="str">
        <f>CAZUL!J56</f>
        <v>P. S. MIRACATU/SP</v>
      </c>
      <c r="F59" s="276" t="str">
        <f>VLOOKUP(G59,FORNECEDOR!$A$1:$B$3000,2,FALSE)</f>
        <v>00.000.000/1409-53</v>
      </c>
      <c r="G59" s="277" t="str">
        <f>CAZUL!E56</f>
        <v>BANCO DO BRASIL</v>
      </c>
      <c r="H59" s="278" t="str">
        <f>VLOOKUP(O59,DESPESAS!A$1:D$2034,2,FALSE)</f>
        <v>04.07</v>
      </c>
      <c r="I59" s="278" t="str">
        <f>VLOOKUP(O59,DESPESAS!A$1:D$2034,3,FALSE)</f>
        <v>TARIFAS BANCARIAS</v>
      </c>
      <c r="J59" s="279">
        <f>CAZUL!F56</f>
        <v>0</v>
      </c>
      <c r="K59" s="280">
        <f>CAZUL!G56</f>
        <v>-11.5</v>
      </c>
      <c r="L59" s="279">
        <f>CAZUL!H56</f>
        <v>0</v>
      </c>
      <c r="M59" s="272" t="str">
        <f>CAZUL!I56</f>
        <v>BANCO DO BRASIL (AG. 1523-7 C.C 51.823-9)</v>
      </c>
      <c r="N59" s="281"/>
      <c r="O59" s="297" t="str">
        <f>CAZUL!C56</f>
        <v>TARIFAS BANCÁRIAS</v>
      </c>
    </row>
    <row r="60" spans="1:15" ht="20.100000000000001" customHeight="1">
      <c r="A60" s="383">
        <v>871671200067779</v>
      </c>
      <c r="B60" s="272" t="str">
        <f>CAZUL!P57</f>
        <v>Débito automático</v>
      </c>
      <c r="C60" s="273" t="str">
        <f>CAZUL!D57</f>
        <v>TARIFA BANCÁRIA</v>
      </c>
      <c r="D60" s="274" t="str">
        <f>CAZUL!N57</f>
        <v>16/06/2023</v>
      </c>
      <c r="E60" s="275" t="str">
        <f>CAZUL!J57</f>
        <v>P. S. MIRACATU/SP</v>
      </c>
      <c r="F60" s="276" t="str">
        <f>VLOOKUP(G60,FORNECEDOR!$A$1:$B$3000,2,FALSE)</f>
        <v>00.000.000/1409-53</v>
      </c>
      <c r="G60" s="277" t="str">
        <f>CAZUL!E57</f>
        <v>BANCO DO BRASIL</v>
      </c>
      <c r="H60" s="278" t="str">
        <f>VLOOKUP(O60,DESPESAS!A$1:D$2034,2,FALSE)</f>
        <v>04.07</v>
      </c>
      <c r="I60" s="278" t="str">
        <f>VLOOKUP(O60,DESPESAS!A$1:D$2034,3,FALSE)</f>
        <v>TARIFAS BANCARIAS</v>
      </c>
      <c r="J60" s="279">
        <f>CAZUL!F57</f>
        <v>0</v>
      </c>
      <c r="K60" s="280">
        <f>CAZUL!G57</f>
        <v>-10</v>
      </c>
      <c r="L60" s="279">
        <f>CAZUL!H57</f>
        <v>0</v>
      </c>
      <c r="M60" s="272" t="str">
        <f>CAZUL!I57</f>
        <v>BANCO DO BRASIL (AG. 1523-7 C.C 51.823-9)</v>
      </c>
      <c r="N60" s="281"/>
      <c r="O60" s="297" t="str">
        <f>CAZUL!C57</f>
        <v>TARIFAS BANCÁRIAS</v>
      </c>
    </row>
    <row r="61" spans="1:15" ht="20.100000000000001" customHeight="1">
      <c r="A61" s="383">
        <v>553222000021815</v>
      </c>
      <c r="B61" s="272" t="str">
        <f>CAZUL!P58</f>
        <v>Transferência bancária</v>
      </c>
      <c r="C61" s="273" t="str">
        <f>CAZUL!D58</f>
        <v>NF 1643061</v>
      </c>
      <c r="D61" s="274" t="str">
        <f>CAZUL!N58</f>
        <v>19/06/2023</v>
      </c>
      <c r="E61" s="275" t="str">
        <f>CAZUL!J58</f>
        <v>P. S. MIRACATU/SP</v>
      </c>
      <c r="F61" s="276" t="str">
        <f>VLOOKUP(G61,FORNECEDOR!$A$1:$B$3000,2,FALSE)</f>
        <v>08.189.587/0001-30</v>
      </c>
      <c r="G61" s="277" t="str">
        <f>CAZUL!E58</f>
        <v>R.B.SISTEMAS DE SERVICOS R.B. QUALITY COMERCIO DE EMBALAGENS LTDA</v>
      </c>
      <c r="H61" s="278" t="str">
        <f>VLOOKUP(O61,DESPESAS!A$1:D$2034,2,FALSE)</f>
        <v>02.06</v>
      </c>
      <c r="I61" s="278" t="str">
        <f>VLOOKUP(O61,DESPESAS!A$1:D$2034,3,FALSE)</f>
        <v>MATERIAIS DE LIMPEZA</v>
      </c>
      <c r="J61" s="279">
        <f>CAZUL!F58</f>
        <v>0</v>
      </c>
      <c r="K61" s="280">
        <f>CAZUL!G58</f>
        <v>-1581.55</v>
      </c>
      <c r="L61" s="279">
        <f>CAZUL!H58</f>
        <v>-1581.55</v>
      </c>
      <c r="M61" s="272" t="str">
        <f>CAZUL!I58</f>
        <v>BANCO DO BRASIL (AG. 1523-7 C.C 51.823-9)</v>
      </c>
      <c r="N61" s="281"/>
      <c r="O61" s="297" t="str">
        <f>CAZUL!C58</f>
        <v>MATERIAIS DE LIMPEZA E HIGIENE</v>
      </c>
    </row>
    <row r="62" spans="1:15" ht="20.100000000000001" customHeight="1">
      <c r="A62" s="383">
        <v>553222000021815</v>
      </c>
      <c r="B62" s="272" t="str">
        <f>CAZUL!P59</f>
        <v>Transferência bancária</v>
      </c>
      <c r="C62" s="273" t="str">
        <f>CAZUL!D59</f>
        <v>NF 1642599</v>
      </c>
      <c r="D62" s="274" t="str">
        <f>CAZUL!N59</f>
        <v>19/06/2023</v>
      </c>
      <c r="E62" s="275" t="str">
        <f>CAZUL!J59</f>
        <v>P. S. MIRACATU/SP</v>
      </c>
      <c r="F62" s="276" t="str">
        <f>VLOOKUP(G62,FORNECEDOR!$A$1:$B$3000,2,FALSE)</f>
        <v>08.189.587/0001-30</v>
      </c>
      <c r="G62" s="277" t="str">
        <f>CAZUL!E59</f>
        <v>R.B.SISTEMAS DE SERVICOS R.B. QUALITY COMERCIO DE EMBALAGENS LTDA</v>
      </c>
      <c r="H62" s="278" t="str">
        <f>VLOOKUP(O62,DESPESAS!A$1:D$2034,2,FALSE)</f>
        <v>02.06</v>
      </c>
      <c r="I62" s="278" t="str">
        <f>VLOOKUP(O62,DESPESAS!A$1:D$2034,3,FALSE)</f>
        <v>MATERIAIS DE LIMPEZA</v>
      </c>
      <c r="J62" s="279">
        <f>CAZUL!F59</f>
        <v>0</v>
      </c>
      <c r="K62" s="280">
        <f>CAZUL!G59</f>
        <v>-647.45000000000005</v>
      </c>
      <c r="L62" s="279">
        <f>CAZUL!H59</f>
        <v>-2229</v>
      </c>
      <c r="M62" s="272" t="str">
        <f>CAZUL!I59</f>
        <v>BANCO DO BRASIL (AG. 1523-7 C.C 51.823-9)</v>
      </c>
      <c r="N62" s="281"/>
      <c r="O62" s="297" t="str">
        <f>CAZUL!C59</f>
        <v>MATERIAIS DE LIMPEZA E HIGIENE</v>
      </c>
    </row>
    <row r="63" spans="1:15" ht="20.100000000000001" customHeight="1">
      <c r="A63" s="383">
        <v>551523000051549</v>
      </c>
      <c r="B63" s="272" t="str">
        <f>CAZUL!P60</f>
        <v>Boleto bancário</v>
      </c>
      <c r="C63" s="273" t="str">
        <f>CAZUL!D60</f>
        <v>DEVOLUÇÃO IRRF S/ FOLHA COMP. 05/2023</v>
      </c>
      <c r="D63" s="274" t="str">
        <f>CAZUL!N60</f>
        <v>20/06/2023</v>
      </c>
      <c r="E63" s="275" t="str">
        <f>CAZUL!J60</f>
        <v>SEDE ADM. MIRACATU/SP</v>
      </c>
      <c r="F63" s="276" t="str">
        <f>VLOOKUP(G63,FORNECEDOR!$A$1:$B$3000,2,FALSE)</f>
        <v>00.394.460/0058-87</v>
      </c>
      <c r="G63" s="277" t="str">
        <f>CAZUL!E60</f>
        <v>SECRETARIA DA RECEITA FEDERAL DO BRASIL</v>
      </c>
      <c r="H63" s="278" t="str">
        <f>VLOOKUP(O63,DESPESAS!A$1:D$2034,2,FALSE)</f>
        <v>01.05</v>
      </c>
      <c r="I63" s="278" t="str">
        <f>VLOOKUP(O63,DESPESAS!A$1:D$2034,3,FALSE)</f>
        <v>ENCARGOS</v>
      </c>
      <c r="J63" s="279">
        <f>CAZUL!F60</f>
        <v>0</v>
      </c>
      <c r="K63" s="280">
        <f>CAZUL!G60</f>
        <v>-6758.27</v>
      </c>
      <c r="L63" s="279">
        <f>CAZUL!H60</f>
        <v>-6758.27</v>
      </c>
      <c r="M63" s="272" t="str">
        <f>CAZUL!I60</f>
        <v>BANCO DO BRASIL (AG. 1523-7 C.C 51.826-3)</v>
      </c>
      <c r="N63" s="281"/>
      <c r="O63" s="297" t="str">
        <f>CAZUL!C60</f>
        <v>IRRF S/ SALARIOS - DARF 0561</v>
      </c>
    </row>
    <row r="64" spans="1:15" ht="20.100000000000001" customHeight="1">
      <c r="A64" s="383">
        <v>551523000051549</v>
      </c>
      <c r="B64" s="272" t="str">
        <f>CAZUL!P61</f>
        <v>Boleto bancário</v>
      </c>
      <c r="C64" s="273" t="str">
        <f>CAZUL!D61</f>
        <v>DEVOLUÇÃO INSS S/ FOLHA COMP. 05/2023</v>
      </c>
      <c r="D64" s="274" t="str">
        <f>CAZUL!N61</f>
        <v>20/06/2023</v>
      </c>
      <c r="E64" s="275" t="str">
        <f>CAZUL!J61</f>
        <v>SEDE ADM. MIRACATU/SP</v>
      </c>
      <c r="F64" s="276" t="str">
        <f>VLOOKUP(G64,FORNECEDOR!$A$1:$B$3000,2,FALSE)</f>
        <v>00.394.460/0058-87</v>
      </c>
      <c r="G64" s="277" t="str">
        <f>CAZUL!E61</f>
        <v>SECRETARIA DA RECEITA FEDERAL DO BRASIL</v>
      </c>
      <c r="H64" s="278" t="str">
        <f>VLOOKUP(O64,DESPESAS!A$1:D$2034,2,FALSE)</f>
        <v>01.05</v>
      </c>
      <c r="I64" s="278" t="str">
        <f>VLOOKUP(O64,DESPESAS!A$1:D$2034,3,FALSE)</f>
        <v>ENCARGOS</v>
      </c>
      <c r="J64" s="279">
        <f>CAZUL!F61</f>
        <v>0</v>
      </c>
      <c r="K64" s="280">
        <f>CAZUL!G61</f>
        <v>-672.2</v>
      </c>
      <c r="L64" s="279">
        <f>CAZUL!H61</f>
        <v>-7430.47</v>
      </c>
      <c r="M64" s="272" t="str">
        <f>CAZUL!I61</f>
        <v>BANCO DO BRASIL (AG. 1523-7 C.C 51.826-3)</v>
      </c>
      <c r="N64" s="281"/>
      <c r="O64" s="297" t="str">
        <f>CAZUL!C61</f>
        <v>INSS SOBRE SALARIOS - GPS</v>
      </c>
    </row>
    <row r="65" spans="1:15" ht="20.100000000000001" customHeight="1">
      <c r="A65" s="383">
        <v>62001</v>
      </c>
      <c r="B65" s="272" t="str">
        <f>CAZUL!P62</f>
        <v>Transferência bancária</v>
      </c>
      <c r="C65" s="273" t="str">
        <f>CAZUL!D62</f>
        <v>NF 6862</v>
      </c>
      <c r="D65" s="274" t="str">
        <f>CAZUL!N62</f>
        <v>20/06/2023</v>
      </c>
      <c r="E65" s="275" t="str">
        <f>CAZUL!J62</f>
        <v>P. S. MIRACATU/SP</v>
      </c>
      <c r="F65" s="276" t="str">
        <f>VLOOKUP(G65,FORNECEDOR!$A$1:$B$3000,2,FALSE)</f>
        <v>33.301.981/0001-66</v>
      </c>
      <c r="G65" s="277" t="str">
        <f>CAZUL!E62</f>
        <v>JAIR LOPES CABRAL</v>
      </c>
      <c r="H65" s="278" t="str">
        <f>VLOOKUP(O65,DESPESAS!A$1:D$2034,2,FALSE)</f>
        <v>03.01</v>
      </c>
      <c r="I65" s="278" t="str">
        <f>VLOOKUP(O65,DESPESAS!A$1:D$2034,3,FALSE)</f>
        <v>ALIMENTAÇAO</v>
      </c>
      <c r="J65" s="279">
        <f>CAZUL!F62</f>
        <v>0</v>
      </c>
      <c r="K65" s="280">
        <f>CAZUL!G62</f>
        <v>-12420</v>
      </c>
      <c r="L65" s="279">
        <f>CAZUL!H62</f>
        <v>-19850.47</v>
      </c>
      <c r="M65" s="272" t="str">
        <f>CAZUL!I62</f>
        <v>BANCO DO BRASIL (AG. 1523-7 C.C 51.823-9)</v>
      </c>
      <c r="N65" s="281"/>
      <c r="O65" s="297" t="str">
        <f>CAZUL!C62</f>
        <v>LANCHES E REFEIÇOES</v>
      </c>
    </row>
    <row r="66" spans="1:15" ht="20.100000000000001" customHeight="1">
      <c r="A66" s="383">
        <v>551523000051549</v>
      </c>
      <c r="B66" s="272" t="str">
        <f>CAZUL!P63</f>
        <v>Boleto bancário</v>
      </c>
      <c r="C66" s="273" t="str">
        <f>CAZUL!D63</f>
        <v>DEVOLUÇÃO INSS S/ FOLHA COMP. 05/2023</v>
      </c>
      <c r="D66" s="274" t="str">
        <f>CAZUL!N63</f>
        <v>20/06/2023</v>
      </c>
      <c r="E66" s="275" t="str">
        <f>CAZUL!J63</f>
        <v>P. S. MIRACATU/SP</v>
      </c>
      <c r="F66" s="276" t="str">
        <f>VLOOKUP(G66,FORNECEDOR!$A$1:$B$3000,2,FALSE)</f>
        <v>00.394.460/0058-87</v>
      </c>
      <c r="G66" s="277" t="str">
        <f>CAZUL!E63</f>
        <v>SECRETARIA DA RECEITA FEDERAL DO BRASIL</v>
      </c>
      <c r="H66" s="278" t="str">
        <f>VLOOKUP(O66,DESPESAS!A$1:D$2034,2,FALSE)</f>
        <v>01.05</v>
      </c>
      <c r="I66" s="278" t="str">
        <f>VLOOKUP(O66,DESPESAS!A$1:D$2034,3,FALSE)</f>
        <v>ENCARGOS</v>
      </c>
      <c r="J66" s="279">
        <f>CAZUL!F63</f>
        <v>0</v>
      </c>
      <c r="K66" s="280">
        <f>CAZUL!G63</f>
        <v>-18937.669999999998</v>
      </c>
      <c r="L66" s="279">
        <f>CAZUL!H63</f>
        <v>-38788.14</v>
      </c>
      <c r="M66" s="272" t="str">
        <f>CAZUL!I63</f>
        <v>BANCO DO BRASIL (AG. 1523-7 C.C 51.823-9)</v>
      </c>
      <c r="N66" s="281"/>
      <c r="O66" s="297" t="str">
        <f>CAZUL!C63</f>
        <v>INSS SOBRE SALARIOS - GPS</v>
      </c>
    </row>
    <row r="67" spans="1:15" ht="20.100000000000001" customHeight="1">
      <c r="A67" s="383">
        <v>551523000051549</v>
      </c>
      <c r="B67" s="272" t="str">
        <f>CAZUL!P64</f>
        <v>Boleto bancário</v>
      </c>
      <c r="C67" s="273" t="str">
        <f>CAZUL!D64</f>
        <v>DEVOLUÇÃO IRRF S/ FOLHA COMP. 05/2023</v>
      </c>
      <c r="D67" s="274" t="str">
        <f>CAZUL!N64</f>
        <v>20/06/2023</v>
      </c>
      <c r="E67" s="275" t="str">
        <f>CAZUL!J64</f>
        <v>P. S. MIRACATU/SP</v>
      </c>
      <c r="F67" s="276" t="str">
        <f>VLOOKUP(G67,FORNECEDOR!$A$1:$B$3000,2,FALSE)</f>
        <v>00.394.460/0058-87</v>
      </c>
      <c r="G67" s="277" t="str">
        <f>CAZUL!E64</f>
        <v>SECRETARIA DA RECEITA FEDERAL DO BRASIL</v>
      </c>
      <c r="H67" s="278" t="str">
        <f>VLOOKUP(O67,DESPESAS!A$1:D$2034,2,FALSE)</f>
        <v>01.05</v>
      </c>
      <c r="I67" s="278" t="str">
        <f>VLOOKUP(O67,DESPESAS!A$1:D$2034,3,FALSE)</f>
        <v>ENCARGOS</v>
      </c>
      <c r="J67" s="279">
        <f>CAZUL!F64</f>
        <v>0</v>
      </c>
      <c r="K67" s="280">
        <f>CAZUL!G64</f>
        <v>-3096.42</v>
      </c>
      <c r="L67" s="279">
        <f>CAZUL!H64</f>
        <v>-41884.559999999998</v>
      </c>
      <c r="M67" s="272" t="str">
        <f>CAZUL!I64</f>
        <v>BANCO DO BRASIL (AG. 1523-7 C.C 51.823-9)</v>
      </c>
      <c r="N67" s="281"/>
      <c r="O67" s="297" t="str">
        <f>CAZUL!C64</f>
        <v>IRRF S/ SALARIOS - DARF 0561</v>
      </c>
    </row>
    <row r="68" spans="1:15" ht="20.100000000000001" customHeight="1">
      <c r="A68" s="383">
        <v>841711200024264</v>
      </c>
      <c r="B68" s="272" t="str">
        <f>CAZUL!P65</f>
        <v>Débito automático</v>
      </c>
      <c r="C68" s="273" t="str">
        <f>CAZUL!D65</f>
        <v>TARIFA BANCÁRIA</v>
      </c>
      <c r="D68" s="274" t="str">
        <f>CAZUL!N65</f>
        <v>20/06/2023</v>
      </c>
      <c r="E68" s="275" t="str">
        <f>CAZUL!J65</f>
        <v>P. S. MIRACATU/SP</v>
      </c>
      <c r="F68" s="276" t="str">
        <f>VLOOKUP(G68,FORNECEDOR!$A$1:$B$3000,2,FALSE)</f>
        <v>00.000.000/1409-53</v>
      </c>
      <c r="G68" s="277" t="str">
        <f>CAZUL!E65</f>
        <v>BANCO DO BRASIL</v>
      </c>
      <c r="H68" s="278" t="str">
        <f>VLOOKUP(O68,DESPESAS!A$1:D$2034,2,FALSE)</f>
        <v>04.07</v>
      </c>
      <c r="I68" s="278" t="str">
        <f>VLOOKUP(O68,DESPESAS!A$1:D$2034,3,FALSE)</f>
        <v>TARIFAS BANCARIAS</v>
      </c>
      <c r="J68" s="279">
        <f>CAZUL!F65</f>
        <v>0</v>
      </c>
      <c r="K68" s="280">
        <f>CAZUL!G65</f>
        <v>-11.5</v>
      </c>
      <c r="L68" s="279">
        <f>CAZUL!H65</f>
        <v>-7430.47</v>
      </c>
      <c r="M68" s="272" t="str">
        <f>CAZUL!I65</f>
        <v>BANCO DO BRASIL (AG. 1523-7 C.C 51.823-9)</v>
      </c>
      <c r="N68" s="281"/>
      <c r="O68" s="297" t="str">
        <f>CAZUL!C65</f>
        <v>TARIFAS BANCÁRIAS</v>
      </c>
    </row>
    <row r="69" spans="1:15" ht="20.100000000000001" customHeight="1">
      <c r="A69" s="383">
        <v>552302000016919</v>
      </c>
      <c r="B69" s="272" t="str">
        <f>CAZUL!P66</f>
        <v>Transferência bancária</v>
      </c>
      <c r="C69" s="273" t="str">
        <f>CAZUL!D66</f>
        <v>REPASSE COMP. 06/2023</v>
      </c>
      <c r="D69" s="274" t="str">
        <f>CAZUL!N66</f>
        <v>21/06/2023</v>
      </c>
      <c r="E69" s="275" t="str">
        <f>CAZUL!J66</f>
        <v>P. S. MIRACATU/SP</v>
      </c>
      <c r="F69" s="276" t="str">
        <f>VLOOKUP(G69,FORNECEDOR!$A$1:$B$3000,2,FALSE)</f>
        <v>46.583.654/0001-96</v>
      </c>
      <c r="G69" s="277" t="str">
        <f>CAZUL!E66</f>
        <v>MUNICIPIO DE MIRACATU</v>
      </c>
      <c r="H69" s="278" t="str">
        <f>VLOOKUP(O69,DESPESAS!A$1:D$2034,2,FALSE)</f>
        <v>03.37</v>
      </c>
      <c r="I69" s="278" t="str">
        <f>VLOOKUP(O69,DESPESAS!A$1:D$2034,3,FALSE)</f>
        <v>CONTRATO DE GESTÃO</v>
      </c>
      <c r="J69" s="279">
        <f>CAZUL!F66</f>
        <v>293191.02</v>
      </c>
      <c r="K69" s="280">
        <f>CAZUL!G66</f>
        <v>0</v>
      </c>
      <c r="L69" s="279">
        <f>CAZUL!H66</f>
        <v>0</v>
      </c>
      <c r="M69" s="272" t="str">
        <f>CAZUL!I66</f>
        <v>BANCO DO BRASIL (AG. 1523-7 C.C 51.823-9)</v>
      </c>
      <c r="N69" s="281"/>
      <c r="O69" s="297" t="str">
        <f>CAZUL!C66</f>
        <v>CONTRATO DE GESTÃO</v>
      </c>
    </row>
    <row r="70" spans="1:15" ht="20.100000000000001" customHeight="1">
      <c r="A70" s="383">
        <v>62206</v>
      </c>
      <c r="B70" s="272" t="str">
        <f>CAZUL!P67</f>
        <v>Transferência bancária</v>
      </c>
      <c r="C70" s="273" t="str">
        <f>CAZUL!D67</f>
        <v>NF 5757</v>
      </c>
      <c r="D70" s="274" t="str">
        <f>CAZUL!N67</f>
        <v>22/06/2023</v>
      </c>
      <c r="E70" s="275" t="str">
        <f>CAZUL!J67</f>
        <v>P. S. MIRACATU/SP</v>
      </c>
      <c r="F70" s="276" t="str">
        <f>VLOOKUP(G70,FORNECEDOR!$A$1:$B$3000,2,FALSE)</f>
        <v>11.616.784/0001-01</v>
      </c>
      <c r="G70" s="277" t="str">
        <f>CAZUL!E67</f>
        <v>DANIELA XAVIER DE ALMEIDA SPINA</v>
      </c>
      <c r="H70" s="278" t="str">
        <f>VLOOKUP(O70,DESPESAS!A$1:D$2034,2,FALSE)</f>
        <v>03.01</v>
      </c>
      <c r="I70" s="278" t="str">
        <f>VLOOKUP(O70,DESPESAS!A$1:D$2034,3,FALSE)</f>
        <v>ALIMENTAÇAO</v>
      </c>
      <c r="J70" s="279">
        <f>CAZUL!F67</f>
        <v>0</v>
      </c>
      <c r="K70" s="280">
        <f>CAZUL!G67</f>
        <v>-10597.12</v>
      </c>
      <c r="L70" s="279">
        <f>CAZUL!H67</f>
        <v>-10597.12</v>
      </c>
      <c r="M70" s="272" t="str">
        <f>CAZUL!I67</f>
        <v>BANCO DO BRASIL (AG. 1523-7 C.C 51.823-9)</v>
      </c>
      <c r="N70" s="281"/>
      <c r="O70" s="297" t="str">
        <f>CAZUL!C67</f>
        <v>LANCHES E REFEIÇOES</v>
      </c>
    </row>
    <row r="71" spans="1:15" ht="20.100000000000001" customHeight="1">
      <c r="A71" s="383">
        <v>62201</v>
      </c>
      <c r="B71" s="272" t="str">
        <f>CAZUL!P68</f>
        <v>Transferência bancária</v>
      </c>
      <c r="C71" s="273" t="str">
        <f>CAZUL!D68</f>
        <v>RECIBO DE LOCAÇÃO Nº 458</v>
      </c>
      <c r="D71" s="274" t="str">
        <f>CAZUL!N68</f>
        <v>22/06/2023</v>
      </c>
      <c r="E71" s="275" t="str">
        <f>CAZUL!J68</f>
        <v>P. S. MIRACATU/SP</v>
      </c>
      <c r="F71" s="276" t="str">
        <f>VLOOKUP(G71,FORNECEDOR!$A$1:$B$3000,2,FALSE)</f>
        <v>06.088.486/0001-48</v>
      </c>
      <c r="G71" s="277" t="str">
        <f>CAZUL!E68</f>
        <v>SAMIR SERVICOS RADIOLOGICOS LTDA</v>
      </c>
      <c r="H71" s="278" t="str">
        <f>VLOOKUP(O71,DESPESAS!A$1:D$2034,2,FALSE)</f>
        <v>03.06</v>
      </c>
      <c r="I71" s="278" t="str">
        <f>VLOOKUP(O71,DESPESAS!A$1:D$2034,3,FALSE)</f>
        <v>EXAMES LABORATORIAIS E DE IMAGEM</v>
      </c>
      <c r="J71" s="279">
        <f>CAZUL!F68</f>
        <v>0</v>
      </c>
      <c r="K71" s="280">
        <f>CAZUL!G68</f>
        <v>-8800</v>
      </c>
      <c r="L71" s="279">
        <f>CAZUL!H68</f>
        <v>-19397.12</v>
      </c>
      <c r="M71" s="272" t="str">
        <f>CAZUL!I68</f>
        <v>BANCO DO BRASIL (AG. 1523-7 C.C 51.823-9)</v>
      </c>
      <c r="N71" s="281"/>
      <c r="O71" s="297" t="str">
        <f>CAZUL!C68</f>
        <v>SERVIÇO DE RADIOLOGIA</v>
      </c>
    </row>
    <row r="72" spans="1:15" ht="20.100000000000001" customHeight="1">
      <c r="A72" s="383">
        <v>62202</v>
      </c>
      <c r="B72" s="272" t="str">
        <f>CAZUL!P69</f>
        <v>Transferência bancária</v>
      </c>
      <c r="C72" s="273" t="str">
        <f>CAZUL!D69</f>
        <v>NFS 1362 / NFS-e:1362</v>
      </c>
      <c r="D72" s="274" t="str">
        <f>CAZUL!N69</f>
        <v>22/06/2023</v>
      </c>
      <c r="E72" s="275" t="str">
        <f>CAZUL!J69</f>
        <v>P. S. MIRACATU/SP</v>
      </c>
      <c r="F72" s="276" t="str">
        <f>VLOOKUP(G72,FORNECEDOR!$A$1:$B$3000,2,FALSE)</f>
        <v>19.095.917/0001-45</v>
      </c>
      <c r="G72" s="277" t="str">
        <f>CAZUL!E69</f>
        <v>FGTECH MANUTENCAO DE EQUIPAMENTOS LTDA</v>
      </c>
      <c r="H72" s="278" t="str">
        <f>VLOOKUP(O72,DESPESAS!A$1:D$2034,2,FALSE)</f>
        <v>03.09</v>
      </c>
      <c r="I72" s="278" t="str">
        <f>VLOOKUP(O72,DESPESAS!A$1:D$2034,3,FALSE)</f>
        <v>MANUTENÇAO EQUIPAMENTOS EM GERAL</v>
      </c>
      <c r="J72" s="279">
        <f>CAZUL!F69</f>
        <v>0</v>
      </c>
      <c r="K72" s="280">
        <f>CAZUL!G69</f>
        <v>-4500</v>
      </c>
      <c r="L72" s="279">
        <f>CAZUL!H69</f>
        <v>-23897.119999999999</v>
      </c>
      <c r="M72" s="272" t="str">
        <f>CAZUL!I69</f>
        <v>BANCO DO BRASIL (AG. 1523-7 C.C 51.823-9)</v>
      </c>
      <c r="N72" s="281"/>
      <c r="O72" s="297" t="str">
        <f>CAZUL!C69</f>
        <v>MANUTENÇAO DE EQUIPAMENTOS</v>
      </c>
    </row>
    <row r="73" spans="1:15" ht="20.100000000000001" customHeight="1">
      <c r="A73" s="383">
        <v>62203</v>
      </c>
      <c r="B73" s="272" t="str">
        <f>CAZUL!P70</f>
        <v>Transferência bancária</v>
      </c>
      <c r="C73" s="273" t="str">
        <f>CAZUL!D70</f>
        <v>NFS 129 / NFS-e:129</v>
      </c>
      <c r="D73" s="274" t="str">
        <f>CAZUL!N70</f>
        <v>22/06/2023</v>
      </c>
      <c r="E73" s="275" t="str">
        <f>CAZUL!J70</f>
        <v>P. S. MIRACATU/SP</v>
      </c>
      <c r="F73" s="276" t="str">
        <f>VLOOKUP(G73,FORNECEDOR!$A$1:$B$3000,2,FALSE)</f>
        <v>04.233.134/0001-03</v>
      </c>
      <c r="G73" s="277" t="str">
        <f>CAZUL!E70</f>
        <v>LABORATORIO BIOMEDICO LABORCLIN LTDA</v>
      </c>
      <c r="H73" s="278" t="str">
        <f>VLOOKUP(O73,DESPESAS!A$1:D$2034,2,FALSE)</f>
        <v>03.06</v>
      </c>
      <c r="I73" s="278" t="str">
        <f>VLOOKUP(O73,DESPESAS!A$1:D$2034,3,FALSE)</f>
        <v>EXAMES LABORATORIAIS E DE IMAGEM</v>
      </c>
      <c r="J73" s="279">
        <f>CAZUL!F70</f>
        <v>0</v>
      </c>
      <c r="K73" s="280">
        <f>CAZUL!G70</f>
        <v>-33786</v>
      </c>
      <c r="L73" s="279">
        <f>CAZUL!H70</f>
        <v>-57683.12</v>
      </c>
      <c r="M73" s="272" t="str">
        <f>CAZUL!I70</f>
        <v>BANCO DO BRASIL (AG. 1523-7 C.C 51.823-9)</v>
      </c>
      <c r="N73" s="281"/>
      <c r="O73" s="297" t="str">
        <f>CAZUL!C70</f>
        <v>EXAMES MEDICOS</v>
      </c>
    </row>
    <row r="74" spans="1:15" ht="20.100000000000001" customHeight="1">
      <c r="A74" s="383">
        <v>62205</v>
      </c>
      <c r="B74" s="272" t="str">
        <f>CAZUL!P71</f>
        <v>Transferência bancária</v>
      </c>
      <c r="C74" s="273" t="str">
        <f>CAZUL!D71</f>
        <v>NFS 370 / NFS-e:370</v>
      </c>
      <c r="D74" s="274" t="str">
        <f>CAZUL!N71</f>
        <v>22/06/2023</v>
      </c>
      <c r="E74" s="275" t="str">
        <f>CAZUL!J71</f>
        <v>P. S. MIRACATU/SP</v>
      </c>
      <c r="F74" s="276" t="str">
        <f>VLOOKUP(G74,FORNECEDOR!$A$1:$B$3000,2,FALSE)</f>
        <v>01.790.382/0001-67</v>
      </c>
      <c r="G74" s="277" t="str">
        <f>CAZUL!E71</f>
        <v>VITAI SOLUÇÕES S/A</v>
      </c>
      <c r="H74" s="278" t="str">
        <f>VLOOKUP(O74,DESPESAS!A$1:D$2034,2,FALSE)</f>
        <v>03.41</v>
      </c>
      <c r="I74" s="278" t="str">
        <f>VLOOKUP(O74,DESPESAS!A$1:D$2034,3,FALSE)</f>
        <v>MANUTENÇAO DE SOFTWARE</v>
      </c>
      <c r="J74" s="279">
        <f>CAZUL!F71</f>
        <v>0</v>
      </c>
      <c r="K74" s="280">
        <f>CAZUL!G71</f>
        <v>-3814.54</v>
      </c>
      <c r="L74" s="279">
        <f>CAZUL!H71</f>
        <v>-61497.66</v>
      </c>
      <c r="M74" s="272" t="str">
        <f>CAZUL!I71</f>
        <v>BANCO DO BRASIL (AG. 1523-7 C.C 51.823-9)</v>
      </c>
      <c r="N74" s="281"/>
      <c r="O74" s="297" t="str">
        <f>CAZUL!C71</f>
        <v>MANUTENÇAO DE SOFTWARE</v>
      </c>
    </row>
    <row r="75" spans="1:15" ht="20.100000000000001" customHeight="1">
      <c r="A75" s="383">
        <v>62204</v>
      </c>
      <c r="B75" s="272" t="str">
        <f>CAZUL!P72</f>
        <v>Transferência bancária</v>
      </c>
      <c r="C75" s="273" t="str">
        <f>CAZUL!D72</f>
        <v>NFS 369 / NFS-e:369</v>
      </c>
      <c r="D75" s="274" t="str">
        <f>CAZUL!N72</f>
        <v>22/06/2023</v>
      </c>
      <c r="E75" s="275" t="str">
        <f>CAZUL!J72</f>
        <v>P. S. MIRACATU/SP</v>
      </c>
      <c r="F75" s="276" t="str">
        <f>VLOOKUP(G75,FORNECEDOR!$A$1:$B$3000,2,FALSE)</f>
        <v>01.790.382/0001-67</v>
      </c>
      <c r="G75" s="277" t="str">
        <f>CAZUL!E72</f>
        <v>VITAI SOLUÇÕES S/A</v>
      </c>
      <c r="H75" s="278" t="str">
        <f>VLOOKUP(O75,DESPESAS!A$1:D$2034,2,FALSE)</f>
        <v>03.40</v>
      </c>
      <c r="I75" s="278" t="str">
        <f>VLOOKUP(O75,DESPESAS!A$1:D$2034,3,FALSE)</f>
        <v>IMPLANTAÇAO DE SISTEMA</v>
      </c>
      <c r="J75" s="279">
        <f>CAZUL!F72</f>
        <v>0</v>
      </c>
      <c r="K75" s="280">
        <f>CAZUL!G72</f>
        <v>-8446.5</v>
      </c>
      <c r="L75" s="279">
        <f>CAZUL!H72</f>
        <v>-69944.160000000003</v>
      </c>
      <c r="M75" s="272" t="str">
        <f>CAZUL!I72</f>
        <v>BANCO DO BRASIL (AG. 1523-7 C.C 51.823-9)</v>
      </c>
      <c r="N75" s="281"/>
      <c r="O75" s="297" t="str">
        <f>CAZUL!C72</f>
        <v>IMPLANTAÇAO DE SISTEMA</v>
      </c>
    </row>
    <row r="76" spans="1:15" ht="20.100000000000001" customHeight="1">
      <c r="A76" s="383">
        <v>62208</v>
      </c>
      <c r="B76" s="272" t="str">
        <f>CAZUL!P73</f>
        <v>Boleto bancário</v>
      </c>
      <c r="C76" s="273" t="str">
        <f>CAZUL!D73</f>
        <v>2/2 - NFS 763 / NFS-e:763</v>
      </c>
      <c r="D76" s="274" t="str">
        <f>CAZUL!N73</f>
        <v>22/06/2023</v>
      </c>
      <c r="E76" s="275" t="str">
        <f>CAZUL!J73</f>
        <v>P. S. MIRACATU/SP</v>
      </c>
      <c r="F76" s="276" t="str">
        <f>VLOOKUP(G76,FORNECEDOR!$A$1:$B$3000,2,FALSE)</f>
        <v>45.560.724/0001-28</v>
      </c>
      <c r="G76" s="277" t="str">
        <f>CAZUL!E73</f>
        <v>MARATAYAMA SEGURANCA E SAUDE DO TRABALHO</v>
      </c>
      <c r="H76" s="278" t="str">
        <f>VLOOKUP(O76,DESPESAS!A$1:D$2034,2,FALSE)</f>
        <v>03.34</v>
      </c>
      <c r="I76" s="278" t="str">
        <f>VLOOKUP(O76,DESPESAS!A$1:D$2034,3,FALSE)</f>
        <v>EXAME MÉDICO OCUPACIONAL</v>
      </c>
      <c r="J76" s="279">
        <f>CAZUL!F73</f>
        <v>0</v>
      </c>
      <c r="K76" s="280">
        <f>CAZUL!G73</f>
        <v>-2100</v>
      </c>
      <c r="L76" s="279">
        <f>CAZUL!H73</f>
        <v>-72044.160000000003</v>
      </c>
      <c r="M76" s="272" t="str">
        <f>CAZUL!I73</f>
        <v>BANCO DO BRASIL (AG. 1523-7 C.C 51.823-9)</v>
      </c>
      <c r="N76" s="281"/>
      <c r="O76" s="297" t="str">
        <f>CAZUL!C73</f>
        <v>EXAME MÉDICO OCUPACIONAL</v>
      </c>
    </row>
    <row r="77" spans="1:15" ht="20.100000000000001" customHeight="1">
      <c r="A77" s="383">
        <v>551546000011079</v>
      </c>
      <c r="B77" s="272" t="str">
        <f>CAZUL!P74</f>
        <v>Transferência bancária</v>
      </c>
      <c r="C77" s="273" t="str">
        <f>CAZUL!D74</f>
        <v>NF 157051</v>
      </c>
      <c r="D77" s="274" t="str">
        <f>CAZUL!N74</f>
        <v>22/06/2023</v>
      </c>
      <c r="E77" s="275" t="str">
        <f>CAZUL!J74</f>
        <v>P. S. MIRACATU/SP</v>
      </c>
      <c r="F77" s="276" t="str">
        <f>VLOOKUP(G77,FORNECEDOR!$A$1:$B$3000,2,FALSE)</f>
        <v>06.207.441/0001-45</v>
      </c>
      <c r="G77" s="277" t="str">
        <f>CAZUL!E74</f>
        <v>PROTEC EXPORT</v>
      </c>
      <c r="H77" s="278" t="str">
        <f>VLOOKUP(O77,DESPESAS!A$1:D$2034,2,FALSE)</f>
        <v>02.02</v>
      </c>
      <c r="I77" s="278" t="str">
        <f>VLOOKUP(O77,DESPESAS!A$1:D$2034,3,FALSE)</f>
        <v>MATERIAIS DE CONSUMO</v>
      </c>
      <c r="J77" s="279">
        <f>CAZUL!F74</f>
        <v>0</v>
      </c>
      <c r="K77" s="280">
        <f>CAZUL!G74</f>
        <v>-76.900000000000006</v>
      </c>
      <c r="L77" s="279">
        <f>CAZUL!H74</f>
        <v>593.95000000000005</v>
      </c>
      <c r="M77" s="272" t="str">
        <f>CAZUL!I74</f>
        <v>BANCO DO BRASIL (AG. 1523-7 C.C 51.823-9)</v>
      </c>
      <c r="N77" s="281"/>
      <c r="O77" s="297" t="str">
        <f>CAZUL!C74</f>
        <v>MATERIAL HOSPITALAR</v>
      </c>
    </row>
    <row r="78" spans="1:15" ht="20.100000000000001" customHeight="1">
      <c r="A78" s="383">
        <v>821731100199993</v>
      </c>
      <c r="B78" s="272" t="str">
        <f>CAZUL!P75</f>
        <v>Débito automático</v>
      </c>
      <c r="C78" s="273" t="str">
        <f>CAZUL!D75</f>
        <v>TARIFA BANCÁRIA</v>
      </c>
      <c r="D78" s="274" t="str">
        <f>CAZUL!N75</f>
        <v>22/06/2023</v>
      </c>
      <c r="E78" s="275" t="str">
        <f>CAZUL!J75</f>
        <v>P. S. MIRACATU/SP</v>
      </c>
      <c r="F78" s="276" t="str">
        <f>VLOOKUP(G78,FORNECEDOR!$A$1:$B$3000,2,FALSE)</f>
        <v>00.000.000/1409-53</v>
      </c>
      <c r="G78" s="277" t="str">
        <f>CAZUL!E75</f>
        <v>BANCO DO BRASIL</v>
      </c>
      <c r="H78" s="278" t="str">
        <f>VLOOKUP(O78,DESPESAS!A$1:D$2034,2,FALSE)</f>
        <v>04.07</v>
      </c>
      <c r="I78" s="278" t="str">
        <f>VLOOKUP(O78,DESPESAS!A$1:D$2034,3,FALSE)</f>
        <v>TARIFAS BANCARIAS</v>
      </c>
      <c r="J78" s="279">
        <f>CAZUL!F75</f>
        <v>0</v>
      </c>
      <c r="K78" s="280">
        <f>CAZUL!G75</f>
        <v>-10</v>
      </c>
      <c r="L78" s="279">
        <f>CAZUL!H75</f>
        <v>583.95000000000005</v>
      </c>
      <c r="M78" s="272" t="str">
        <f>CAZUL!I75</f>
        <v>BANCO DO BRASIL (AG. 1523-7 C.C 51.823-9)</v>
      </c>
      <c r="N78" s="281"/>
      <c r="O78" s="297" t="str">
        <f>CAZUL!C75</f>
        <v>TARIFAS BANCÁRIAS</v>
      </c>
    </row>
    <row r="79" spans="1:15" ht="20.100000000000001" customHeight="1">
      <c r="A79" s="383">
        <v>821731100199994</v>
      </c>
      <c r="B79" s="272" t="str">
        <f>CAZUL!P76</f>
        <v>Débito automático</v>
      </c>
      <c r="C79" s="273" t="str">
        <f>CAZUL!D76</f>
        <v>TARIFA BANCÁRIA</v>
      </c>
      <c r="D79" s="274" t="str">
        <f>CAZUL!N76</f>
        <v>22/06/2023</v>
      </c>
      <c r="E79" s="275" t="str">
        <f>CAZUL!J76</f>
        <v>P. S. MIRACATU/SP</v>
      </c>
      <c r="F79" s="276" t="str">
        <f>VLOOKUP(G79,FORNECEDOR!$A$1:$B$3000,2,FALSE)</f>
        <v>00.000.000/1409-53</v>
      </c>
      <c r="G79" s="277" t="str">
        <f>CAZUL!E76</f>
        <v>BANCO DO BRASIL</v>
      </c>
      <c r="H79" s="278" t="str">
        <f>VLOOKUP(O79,DESPESAS!A$1:D$2034,2,FALSE)</f>
        <v>04.07</v>
      </c>
      <c r="I79" s="278" t="str">
        <f>VLOOKUP(O79,DESPESAS!A$1:D$2034,3,FALSE)</f>
        <v>TARIFAS BANCARIAS</v>
      </c>
      <c r="J79" s="279">
        <f>CAZUL!F76</f>
        <v>0</v>
      </c>
      <c r="K79" s="280">
        <f>CAZUL!G76</f>
        <v>-11.5</v>
      </c>
      <c r="L79" s="279">
        <f>CAZUL!H76</f>
        <v>572.45000000000005</v>
      </c>
      <c r="M79" s="272" t="str">
        <f>CAZUL!I76</f>
        <v>BANCO DO BRASIL (AG. 1523-7 C.C 51.823-9)</v>
      </c>
      <c r="N79" s="281"/>
      <c r="O79" s="297" t="str">
        <f>CAZUL!C76</f>
        <v>TARIFAS BANCÁRIAS</v>
      </c>
    </row>
    <row r="80" spans="1:15" ht="20.100000000000001" customHeight="1">
      <c r="A80" s="383">
        <v>821731100199995</v>
      </c>
      <c r="B80" s="272" t="str">
        <f>CAZUL!P77</f>
        <v>Débito automático</v>
      </c>
      <c r="C80" s="273" t="str">
        <f>CAZUL!D77</f>
        <v>TARIFA BANCÁRIA</v>
      </c>
      <c r="D80" s="274" t="str">
        <f>CAZUL!N77</f>
        <v>22/06/2023</v>
      </c>
      <c r="E80" s="275" t="str">
        <f>CAZUL!J77</f>
        <v>P. S. MIRACATU/SP</v>
      </c>
      <c r="F80" s="276" t="str">
        <f>VLOOKUP(G80,FORNECEDOR!$A$1:$B$3000,2,FALSE)</f>
        <v>00.000.000/1409-53</v>
      </c>
      <c r="G80" s="277" t="str">
        <f>CAZUL!E77</f>
        <v>BANCO DO BRASIL</v>
      </c>
      <c r="H80" s="278" t="str">
        <f>VLOOKUP(O80,DESPESAS!A$1:D$2034,2,FALSE)</f>
        <v>04.07</v>
      </c>
      <c r="I80" s="278" t="str">
        <f>VLOOKUP(O80,DESPESAS!A$1:D$2034,3,FALSE)</f>
        <v>TARIFAS BANCARIAS</v>
      </c>
      <c r="J80" s="279">
        <f>CAZUL!F77</f>
        <v>0</v>
      </c>
      <c r="K80" s="280">
        <f>CAZUL!G77</f>
        <v>-11.5</v>
      </c>
      <c r="L80" s="279">
        <f>CAZUL!H77</f>
        <v>560.95000000000005</v>
      </c>
      <c r="M80" s="272" t="str">
        <f>CAZUL!I77</f>
        <v>BANCO DO BRASIL (AG. 1523-7 C.C 51.823-9)</v>
      </c>
      <c r="N80" s="281"/>
      <c r="O80" s="297" t="str">
        <f>CAZUL!C77</f>
        <v>TARIFAS BANCÁRIAS</v>
      </c>
    </row>
    <row r="81" spans="1:15" ht="20.100000000000001" customHeight="1">
      <c r="A81" s="383">
        <v>821731100199996</v>
      </c>
      <c r="B81" s="272" t="str">
        <f>CAZUL!P78</f>
        <v>Débito automático</v>
      </c>
      <c r="C81" s="273" t="str">
        <f>CAZUL!D78</f>
        <v>TARIFA BANCÁRIA</v>
      </c>
      <c r="D81" s="274" t="str">
        <f>CAZUL!N78</f>
        <v>22/06/2023</v>
      </c>
      <c r="E81" s="275" t="str">
        <f>CAZUL!J78</f>
        <v>P. S. MIRACATU/SP</v>
      </c>
      <c r="F81" s="276" t="str">
        <f>VLOOKUP(G81,FORNECEDOR!$A$1:$B$3000,2,FALSE)</f>
        <v>00.000.000/1409-53</v>
      </c>
      <c r="G81" s="277" t="str">
        <f>CAZUL!E78</f>
        <v>BANCO DO BRASIL</v>
      </c>
      <c r="H81" s="278" t="str">
        <f>VLOOKUP(O81,DESPESAS!A$1:D$2034,2,FALSE)</f>
        <v>04.07</v>
      </c>
      <c r="I81" s="278" t="str">
        <f>VLOOKUP(O81,DESPESAS!A$1:D$2034,3,FALSE)</f>
        <v>TARIFAS BANCARIAS</v>
      </c>
      <c r="J81" s="279">
        <f>CAZUL!F78</f>
        <v>0</v>
      </c>
      <c r="K81" s="280">
        <f>CAZUL!G78</f>
        <v>-11.5</v>
      </c>
      <c r="L81" s="279">
        <f>CAZUL!H78</f>
        <v>549.45000000000005</v>
      </c>
      <c r="M81" s="272" t="str">
        <f>CAZUL!I78</f>
        <v>BANCO DO BRASIL (AG. 1523-7 C.C 51.823-9)</v>
      </c>
      <c r="N81" s="281"/>
      <c r="O81" s="297" t="str">
        <f>CAZUL!C78</f>
        <v>TARIFAS BANCÁRIAS</v>
      </c>
    </row>
    <row r="82" spans="1:15" ht="20.100000000000001" customHeight="1">
      <c r="A82" s="383">
        <v>821731100199997</v>
      </c>
      <c r="B82" s="272" t="str">
        <f>CAZUL!P79</f>
        <v>Débito automático</v>
      </c>
      <c r="C82" s="273" t="str">
        <f>CAZUL!D79</f>
        <v>TARIFA BANCÁRIA</v>
      </c>
      <c r="D82" s="274" t="str">
        <f>CAZUL!N79</f>
        <v>22/06/2023</v>
      </c>
      <c r="E82" s="275" t="str">
        <f>CAZUL!J79</f>
        <v>P. S. MIRACATU/SP</v>
      </c>
      <c r="F82" s="276" t="str">
        <f>VLOOKUP(G82,FORNECEDOR!$A$1:$B$3000,2,FALSE)</f>
        <v>00.000.000/1409-53</v>
      </c>
      <c r="G82" s="277" t="str">
        <f>CAZUL!E79</f>
        <v>BANCO DO BRASIL</v>
      </c>
      <c r="H82" s="278" t="str">
        <f>VLOOKUP(O82,DESPESAS!A$1:D$2034,2,FALSE)</f>
        <v>04.07</v>
      </c>
      <c r="I82" s="278" t="str">
        <f>VLOOKUP(O82,DESPESAS!A$1:D$2034,3,FALSE)</f>
        <v>TARIFAS BANCARIAS</v>
      </c>
      <c r="J82" s="279">
        <f>CAZUL!F79</f>
        <v>0</v>
      </c>
      <c r="K82" s="280">
        <f>CAZUL!G79</f>
        <v>-11.5</v>
      </c>
      <c r="L82" s="279">
        <f>CAZUL!H79</f>
        <v>537.95000000000005</v>
      </c>
      <c r="M82" s="272" t="str">
        <f>CAZUL!I79</f>
        <v>BANCO DO BRASIL (AG. 1523-7 C.C 51.823-9)</v>
      </c>
      <c r="N82" s="281"/>
      <c r="O82" s="297" t="str">
        <f>CAZUL!C79</f>
        <v>TARIFAS BANCÁRIAS</v>
      </c>
    </row>
    <row r="83" spans="1:15" ht="20.100000000000001" customHeight="1">
      <c r="A83" s="383">
        <v>821731100199998</v>
      </c>
      <c r="B83" s="272" t="str">
        <f>CAZUL!P80</f>
        <v>Débito automático</v>
      </c>
      <c r="C83" s="273" t="str">
        <f>CAZUL!D80</f>
        <v>TARIFA BANCÁRIA</v>
      </c>
      <c r="D83" s="274" t="str">
        <f>CAZUL!N80</f>
        <v>22/06/2023</v>
      </c>
      <c r="E83" s="275" t="str">
        <f>CAZUL!J80</f>
        <v>P. S. MIRACATU/SP</v>
      </c>
      <c r="F83" s="276" t="str">
        <f>VLOOKUP(G83,FORNECEDOR!$A$1:$B$3000,2,FALSE)</f>
        <v>00.000.000/1409-53</v>
      </c>
      <c r="G83" s="277" t="str">
        <f>CAZUL!E80</f>
        <v>BANCO DO BRASIL</v>
      </c>
      <c r="H83" s="278" t="str">
        <f>VLOOKUP(O83,DESPESAS!A$1:D$2034,2,FALSE)</f>
        <v>04.07</v>
      </c>
      <c r="I83" s="278" t="str">
        <f>VLOOKUP(O83,DESPESAS!A$1:D$2034,3,FALSE)</f>
        <v>TARIFAS BANCARIAS</v>
      </c>
      <c r="J83" s="279">
        <f>CAZUL!F80</f>
        <v>0</v>
      </c>
      <c r="K83" s="280">
        <f>CAZUL!G80</f>
        <v>-11.5</v>
      </c>
      <c r="L83" s="279">
        <f>CAZUL!H80</f>
        <v>526.45000000000005</v>
      </c>
      <c r="M83" s="272" t="str">
        <f>CAZUL!I80</f>
        <v>BANCO DO BRASIL (AG. 1523-7 C.C 51.823-9)</v>
      </c>
      <c r="N83" s="281"/>
      <c r="O83" s="297" t="str">
        <f>CAZUL!C80</f>
        <v>TARIFAS BANCÁRIAS</v>
      </c>
    </row>
    <row r="84" spans="1:15" ht="20.100000000000001" customHeight="1">
      <c r="A84" s="383">
        <v>821731100199999</v>
      </c>
      <c r="B84" s="272" t="str">
        <f>CAZUL!P81</f>
        <v>Débito automático</v>
      </c>
      <c r="C84" s="273" t="str">
        <f>CAZUL!D81</f>
        <v>TARIFA BANCÁRIA</v>
      </c>
      <c r="D84" s="274" t="str">
        <f>CAZUL!N81</f>
        <v>22/06/2023</v>
      </c>
      <c r="E84" s="275" t="str">
        <f>CAZUL!J81</f>
        <v>P. S. MIRACATU/SP</v>
      </c>
      <c r="F84" s="276" t="str">
        <f>VLOOKUP(G84,FORNECEDOR!$A$1:$B$3000,2,FALSE)</f>
        <v>00.000.000/1409-53</v>
      </c>
      <c r="G84" s="277" t="str">
        <f>CAZUL!E81</f>
        <v>BANCO DO BRASIL</v>
      </c>
      <c r="H84" s="278" t="str">
        <f>VLOOKUP(O84,DESPESAS!A$1:D$2034,2,FALSE)</f>
        <v>04.07</v>
      </c>
      <c r="I84" s="278" t="str">
        <f>VLOOKUP(O84,DESPESAS!A$1:D$2034,3,FALSE)</f>
        <v>TARIFAS BANCARIAS</v>
      </c>
      <c r="J84" s="279">
        <f>CAZUL!F81</f>
        <v>0</v>
      </c>
      <c r="K84" s="280">
        <f>CAZUL!G81</f>
        <v>-11.5</v>
      </c>
      <c r="L84" s="279">
        <f>CAZUL!H81</f>
        <v>514.95000000000005</v>
      </c>
      <c r="M84" s="272" t="str">
        <f>CAZUL!I81</f>
        <v>BANCO DO BRASIL (AG. 1523-7 C.C 51.823-9)</v>
      </c>
      <c r="N84" s="281"/>
      <c r="O84" s="297" t="str">
        <f>CAZUL!C81</f>
        <v>TARIFAS BANCÁRIAS</v>
      </c>
    </row>
    <row r="85" spans="1:15" ht="20.100000000000001" customHeight="1">
      <c r="A85" s="383">
        <v>62207</v>
      </c>
      <c r="B85" s="272" t="str">
        <f>CAZUL!P82</f>
        <v>Pagamento instantâneo</v>
      </c>
      <c r="C85" s="273" t="str">
        <f>CAZUL!D82</f>
        <v>NF 55</v>
      </c>
      <c r="D85" s="274" t="str">
        <f>CAZUL!N82</f>
        <v>22/06/2023</v>
      </c>
      <c r="E85" s="275" t="str">
        <f>CAZUL!J82</f>
        <v>P. S. MIRACATU/SP</v>
      </c>
      <c r="F85" s="276" t="str">
        <f>VLOOKUP(G85,FORNECEDOR!$A$1:$B$3000,2,FALSE)</f>
        <v>44.322.054/0001-49</v>
      </c>
      <c r="G85" s="277" t="str">
        <f>CAZUL!E82</f>
        <v>ESCRITEX E-COMMERCE</v>
      </c>
      <c r="H85" s="278" t="str">
        <f>VLOOKUP(O85,DESPESAS!A$1:D$2034,2,FALSE)</f>
        <v>02.07</v>
      </c>
      <c r="I85" s="278" t="str">
        <f>VLOOKUP(O85,DESPESAS!A$1:D$2034,3,FALSE)</f>
        <v>MATERIAIS DE ESCRITORIO</v>
      </c>
      <c r="J85" s="279">
        <f>CAZUL!F82</f>
        <v>0</v>
      </c>
      <c r="K85" s="280">
        <f>CAZUL!G82</f>
        <v>-514.95000000000005</v>
      </c>
      <c r="L85" s="279">
        <f>CAZUL!H82</f>
        <v>0</v>
      </c>
      <c r="M85" s="272" t="str">
        <f>CAZUL!I82</f>
        <v>BANCO DO BRASIL (AG. 1523-7 C.C 51.823-9)</v>
      </c>
      <c r="N85" s="281"/>
      <c r="O85" s="297" t="str">
        <f>CAZUL!C82</f>
        <v>MATERIAIS DE ESCRITORIO</v>
      </c>
    </row>
    <row r="86" spans="1:15" ht="20.100000000000001" customHeight="1">
      <c r="A86" s="383">
        <v>62301</v>
      </c>
      <c r="B86" s="272" t="str">
        <f>CAZUL!P83</f>
        <v>Transferência bancária</v>
      </c>
      <c r="C86" s="273" t="str">
        <f>CAZUL!D83</f>
        <v>NF 28861</v>
      </c>
      <c r="D86" s="274" t="str">
        <f>CAZUL!N83</f>
        <v>23/06/2023</v>
      </c>
      <c r="E86" s="275" t="str">
        <f>CAZUL!J83</f>
        <v>P. S. MIRACATU/SP</v>
      </c>
      <c r="F86" s="276" t="str">
        <f>VLOOKUP(G86,FORNECEDOR!$A$1:$B$3000,2,FALSE)</f>
        <v>67.928.523/0001-73</v>
      </c>
      <c r="G86" s="277" t="str">
        <f>CAZUL!E83</f>
        <v>DEPOSITO DE MAT PARA CONST GRANADA DE MIRACATU LTDA</v>
      </c>
      <c r="H86" s="278" t="str">
        <f>VLOOKUP(O86,DESPESAS!A$1:D$2034,2,FALSE)</f>
        <v>02.04</v>
      </c>
      <c r="I86" s="278" t="str">
        <f>VLOOKUP(O86,DESPESAS!A$1:D$2034,3,FALSE)</f>
        <v>PARA MANUTENÇAO PREDIAL</v>
      </c>
      <c r="J86" s="279">
        <f>CAZUL!F83</f>
        <v>0</v>
      </c>
      <c r="K86" s="280">
        <f>CAZUL!G83</f>
        <v>-1627.96</v>
      </c>
      <c r="L86" s="279">
        <f>CAZUL!H83</f>
        <v>-1627.96</v>
      </c>
      <c r="M86" s="272" t="str">
        <f>CAZUL!I83</f>
        <v>BANCO DO BRASIL (AG. 1523-7 C.C 51.823-9)</v>
      </c>
      <c r="N86" s="281"/>
      <c r="O86" s="297" t="str">
        <f>CAZUL!C83</f>
        <v>MATERIAL DE CONSTRUÇÃO</v>
      </c>
    </row>
    <row r="87" spans="1:15" ht="20.100000000000001" customHeight="1">
      <c r="A87" s="383">
        <v>62301</v>
      </c>
      <c r="B87" s="272" t="str">
        <f>CAZUL!P84</f>
        <v>Transferência bancária</v>
      </c>
      <c r="C87" s="273" t="str">
        <f>CAZUL!D84</f>
        <v>NFS 1 / NFS-e:1</v>
      </c>
      <c r="D87" s="274" t="str">
        <f>CAZUL!N84</f>
        <v>23/06/2023</v>
      </c>
      <c r="E87" s="275" t="str">
        <f>CAZUL!J84</f>
        <v>SEDE ADM. MIRACATU/SP</v>
      </c>
      <c r="F87" s="276" t="str">
        <f>VLOOKUP(G87,FORNECEDOR!$A$1:$B$3000,2,FALSE)</f>
        <v>955.186.904-44</v>
      </c>
      <c r="G87" s="277" t="str">
        <f>CAZUL!E84</f>
        <v>ELAINE GOMES DOS SANTOS</v>
      </c>
      <c r="H87" s="278" t="str">
        <f>VLOOKUP(O87,DESPESAS!A$1:D$2034,2,FALSE)</f>
        <v>03.33</v>
      </c>
      <c r="I87" s="278" t="str">
        <f>VLOOKUP(O87,DESPESAS!A$1:D$2034,3,FALSE)</f>
        <v>SERVIÇO DE ESCRITORIO, APOIO E GESTAO ADMINISTRATIVA</v>
      </c>
      <c r="J87" s="279">
        <f>CAZUL!F84</f>
        <v>0</v>
      </c>
      <c r="K87" s="280">
        <f>CAZUL!G84</f>
        <v>-7368.42</v>
      </c>
      <c r="L87" s="279">
        <f>CAZUL!H84</f>
        <v>-8996.3799999999992</v>
      </c>
      <c r="M87" s="272" t="str">
        <f>CAZUL!I84</f>
        <v>BANCO DO BRASIL (AG. 1523-7 C.C 51.826-3)</v>
      </c>
      <c r="N87" s="281"/>
      <c r="O87" s="297" t="str">
        <f>CAZUL!C84</f>
        <v>SERVIÇO DE ESCRITORIO, APOIO E GESTAO ADMINISTRATIVA</v>
      </c>
    </row>
    <row r="88" spans="1:15" ht="20.100000000000001" customHeight="1">
      <c r="A88" s="383">
        <v>811741100227231</v>
      </c>
      <c r="B88" s="272" t="str">
        <f>CAZUL!P85</f>
        <v>Débito automático</v>
      </c>
      <c r="C88" s="273" t="str">
        <f>CAZUL!D85</f>
        <v>TARIFA BANCÁRIA</v>
      </c>
      <c r="D88" s="274" t="str">
        <f>CAZUL!N85</f>
        <v>23/06/2023</v>
      </c>
      <c r="E88" s="275" t="str">
        <f>CAZUL!J85</f>
        <v>P. S. MIRACATU/SP</v>
      </c>
      <c r="F88" s="276" t="str">
        <f>VLOOKUP(G88,FORNECEDOR!$A$1:$B$3000,2,FALSE)</f>
        <v>00.000.000/1409-53</v>
      </c>
      <c r="G88" s="277" t="str">
        <f>CAZUL!E85</f>
        <v>BANCO DO BRASIL</v>
      </c>
      <c r="H88" s="278" t="str">
        <f>VLOOKUP(O88,DESPESAS!A$1:D$2034,2,FALSE)</f>
        <v>04.07</v>
      </c>
      <c r="I88" s="278" t="str">
        <f>VLOOKUP(O88,DESPESAS!A$1:D$2034,3,FALSE)</f>
        <v>TARIFAS BANCARIAS</v>
      </c>
      <c r="J88" s="279">
        <f>CAZUL!F85</f>
        <v>0</v>
      </c>
      <c r="K88" s="280">
        <f>CAZUL!G85</f>
        <v>-11.5</v>
      </c>
      <c r="L88" s="279">
        <f>CAZUL!H85</f>
        <v>-7368.42</v>
      </c>
      <c r="M88" s="272" t="str">
        <f>CAZUL!I85</f>
        <v>BANCO DO BRASIL (AG. 1523-7 C.C 51.823-9)</v>
      </c>
      <c r="N88" s="281"/>
      <c r="O88" s="297" t="str">
        <f>CAZUL!C85</f>
        <v>TARIFAS BANCÁRIAS</v>
      </c>
    </row>
    <row r="89" spans="1:15" ht="20.100000000000001" customHeight="1">
      <c r="A89" s="383">
        <v>811771200129996</v>
      </c>
      <c r="B89" s="272" t="str">
        <f>CAZUL!P86</f>
        <v>Débito automático</v>
      </c>
      <c r="C89" s="273" t="str">
        <f>CAZUL!D86</f>
        <v>TARIFA BANCÁRIA</v>
      </c>
      <c r="D89" s="274" t="str">
        <f>CAZUL!N86</f>
        <v>26/06/2023</v>
      </c>
      <c r="E89" s="275" t="str">
        <f>CAZUL!J86</f>
        <v>SEDE ADM. MIRACATU/SP</v>
      </c>
      <c r="F89" s="276" t="str">
        <f>VLOOKUP(G89,FORNECEDOR!$A$1:$B$3000,2,FALSE)</f>
        <v>00.000.000/1409-53</v>
      </c>
      <c r="G89" s="277" t="str">
        <f>CAZUL!E86</f>
        <v>BANCO DO BRASIL</v>
      </c>
      <c r="H89" s="278" t="str">
        <f>VLOOKUP(O89,DESPESAS!A$1:D$2034,2,FALSE)</f>
        <v>04.07</v>
      </c>
      <c r="I89" s="278" t="str">
        <f>VLOOKUP(O89,DESPESAS!A$1:D$2034,3,FALSE)</f>
        <v>TARIFAS BANCARIAS</v>
      </c>
      <c r="J89" s="279">
        <f>CAZUL!F86</f>
        <v>0</v>
      </c>
      <c r="K89" s="280">
        <f>CAZUL!G86</f>
        <v>-10</v>
      </c>
      <c r="L89" s="279">
        <f>CAZUL!H86</f>
        <v>0</v>
      </c>
      <c r="M89" s="272" t="str">
        <f>CAZUL!I86</f>
        <v>BANCO DO BRASIL (AG. 1523-7 C.C 51.826-3)</v>
      </c>
      <c r="N89" s="281"/>
      <c r="O89" s="297" t="str">
        <f>CAZUL!C86</f>
        <v>TARIFAS BANCÁRIAS</v>
      </c>
    </row>
    <row r="90" spans="1:15" ht="20.100000000000001" customHeight="1">
      <c r="A90" s="383">
        <v>550492000032257</v>
      </c>
      <c r="B90" s="272" t="str">
        <f>CAZUL!P87</f>
        <v>Transferência bancária</v>
      </c>
      <c r="C90" s="273" t="str">
        <f>CAZUL!D87</f>
        <v>NF 2659</v>
      </c>
      <c r="D90" s="274" t="str">
        <f>CAZUL!N87</f>
        <v>27/06/2023</v>
      </c>
      <c r="E90" s="275" t="str">
        <f>CAZUL!J87</f>
        <v>P. S. MIRACATU/SP</v>
      </c>
      <c r="F90" s="276" t="str">
        <f>VLOOKUP(G90,FORNECEDOR!$A$1:$B$3000,2,FALSE)</f>
        <v>27.432.030/0001-23</v>
      </c>
      <c r="G90" s="277" t="str">
        <f>CAZUL!E87</f>
        <v>VALLEMED</v>
      </c>
      <c r="H90" s="278" t="str">
        <f>VLOOKUP(O90,DESPESAS!A$1:D$2034,2,FALSE)</f>
        <v>02.02</v>
      </c>
      <c r="I90" s="278" t="str">
        <f>VLOOKUP(O90,DESPESAS!A$1:D$2034,3,FALSE)</f>
        <v>MATERIAIS DE CONSUMO</v>
      </c>
      <c r="J90" s="279">
        <f>CAZUL!F87</f>
        <v>0</v>
      </c>
      <c r="K90" s="280">
        <f>CAZUL!G87</f>
        <v>-1872.6</v>
      </c>
      <c r="L90" s="279">
        <f>CAZUL!H87</f>
        <v>-1872.6</v>
      </c>
      <c r="M90" s="272" t="str">
        <f>CAZUL!I87</f>
        <v>BANCO DO BRASIL (AG. 1523-7 C.C 51.823-9)</v>
      </c>
      <c r="N90" s="281"/>
      <c r="O90" s="297" t="str">
        <f>CAZUL!C87</f>
        <v>MATERIAL HOSPITALAR</v>
      </c>
    </row>
    <row r="91" spans="1:15" ht="20.100000000000001" customHeight="1">
      <c r="A91" s="383">
        <v>552193000020293</v>
      </c>
      <c r="B91" s="272" t="str">
        <f>CAZUL!P88</f>
        <v>Transferência bancária</v>
      </c>
      <c r="C91" s="273" t="str">
        <f>CAZUL!D88</f>
        <v>NFS 1399 / NFS-e:1399</v>
      </c>
      <c r="D91" s="274" t="str">
        <f>CAZUL!N88</f>
        <v>27/06/2023</v>
      </c>
      <c r="E91" s="275" t="str">
        <f>CAZUL!J88</f>
        <v>P. S. MIRACATU/SP</v>
      </c>
      <c r="F91" s="276" t="str">
        <f>VLOOKUP(G91,FORNECEDOR!$A$1:$B$3000,2,FALSE)</f>
        <v>48.674.923/0001-55</v>
      </c>
      <c r="G91" s="277" t="str">
        <f>CAZUL!E88</f>
        <v>VIACAO TRANSCONTILHA</v>
      </c>
      <c r="H91" s="278" t="str">
        <f>VLOOKUP(O91,DESPESAS!A$1:D$2034,2,FALSE)</f>
        <v>03.42</v>
      </c>
      <c r="I91" s="278" t="str">
        <f>VLOOKUP(O91,DESPESAS!A$1:D$2034,3,FALSE)</f>
        <v>VALE TRANSPORTE</v>
      </c>
      <c r="J91" s="279">
        <f>CAZUL!F88</f>
        <v>0</v>
      </c>
      <c r="K91" s="280">
        <f>CAZUL!G88</f>
        <v>-1248</v>
      </c>
      <c r="L91" s="279">
        <f>CAZUL!H88</f>
        <v>0</v>
      </c>
      <c r="M91" s="272" t="str">
        <f>CAZUL!I88</f>
        <v>BANCO DO BRASIL (AG. 1523-7 C.C 51.823-9)</v>
      </c>
      <c r="N91" s="281"/>
      <c r="O91" s="297" t="str">
        <f>CAZUL!C88</f>
        <v>VALE TRANSPORTE</v>
      </c>
    </row>
    <row r="92" spans="1:15" ht="20.100000000000001" customHeight="1">
      <c r="A92" s="383">
        <v>62801</v>
      </c>
      <c r="B92" s="272" t="str">
        <f>CAZUL!P89</f>
        <v>Boleto bancário</v>
      </c>
      <c r="C92" s="273" t="str">
        <f>CAZUL!D89</f>
        <v>PEDIDO Nº 49007</v>
      </c>
      <c r="D92" s="274" t="str">
        <f>CAZUL!N89</f>
        <v>28/06/2023</v>
      </c>
      <c r="E92" s="275" t="str">
        <f>CAZUL!J89</f>
        <v>P. S. MIRACATU/SP</v>
      </c>
      <c r="F92" s="276" t="str">
        <f>VLOOKUP(G92,FORNECEDOR!$A$1:$B$3000,2,FALSE)</f>
        <v>60.896.248/0001-04</v>
      </c>
      <c r="G92" s="277" t="str">
        <f>CAZUL!E89</f>
        <v>VALLESUL TRANSPORTES E TURISMO LTDA</v>
      </c>
      <c r="H92" s="278" t="str">
        <f>VLOOKUP(O92,DESPESAS!A$1:D$2034,2,FALSE)</f>
        <v>03.42</v>
      </c>
      <c r="I92" s="278" t="str">
        <f>VLOOKUP(O92,DESPESAS!A$1:D$2034,3,FALSE)</f>
        <v>VALE TRANSPORTE</v>
      </c>
      <c r="J92" s="279">
        <f>CAZUL!F89</f>
        <v>0</v>
      </c>
      <c r="K92" s="280">
        <f>CAZUL!G89</f>
        <v>-1244.2</v>
      </c>
      <c r="L92" s="279">
        <f>CAZUL!H89</f>
        <v>-1244.2</v>
      </c>
      <c r="M92" s="272" t="str">
        <f>CAZUL!I89</f>
        <v>BANCO DO BRASIL (AG. 1523-7 C.C 51.823-9)</v>
      </c>
      <c r="N92" s="281"/>
      <c r="O92" s="297" t="str">
        <f>CAZUL!C89</f>
        <v>VALE TRANSPORTE</v>
      </c>
    </row>
    <row r="93" spans="1:15" ht="20.100000000000001" customHeight="1">
      <c r="A93" s="383">
        <v>62802</v>
      </c>
      <c r="B93" s="272" t="str">
        <f>CAZUL!P90</f>
        <v>Boleto bancário</v>
      </c>
      <c r="C93" s="273" t="str">
        <f>CAZUL!D90</f>
        <v>PEDIDO Nº 49008</v>
      </c>
      <c r="D93" s="274" t="str">
        <f>CAZUL!N90</f>
        <v>28/06/2023</v>
      </c>
      <c r="E93" s="275" t="str">
        <f>CAZUL!J90</f>
        <v>P. S. MIRACATU/SP</v>
      </c>
      <c r="F93" s="276" t="str">
        <f>VLOOKUP(G93,FORNECEDOR!$A$1:$B$3000,2,FALSE)</f>
        <v>60.896.248/0001-04</v>
      </c>
      <c r="G93" s="277" t="str">
        <f>CAZUL!E90</f>
        <v>VALLESUL TRANSPORTES E TURISMO LTDA</v>
      </c>
      <c r="H93" s="278" t="str">
        <f>VLOOKUP(O93,DESPESAS!A$1:D$2034,2,FALSE)</f>
        <v>03.42</v>
      </c>
      <c r="I93" s="278" t="str">
        <f>VLOOKUP(O93,DESPESAS!A$1:D$2034,3,FALSE)</f>
        <v>VALE TRANSPORTE</v>
      </c>
      <c r="J93" s="279">
        <f>CAZUL!F90</f>
        <v>0</v>
      </c>
      <c r="K93" s="280">
        <f>CAZUL!G90</f>
        <v>-321.5</v>
      </c>
      <c r="L93" s="279">
        <f>CAZUL!H90</f>
        <v>-1565.7</v>
      </c>
      <c r="M93" s="272" t="str">
        <f>CAZUL!I90</f>
        <v>BANCO DO BRASIL (AG. 1523-7 C.C 51.823-9)</v>
      </c>
      <c r="N93" s="281"/>
      <c r="O93" s="297" t="str">
        <f>CAZUL!C90</f>
        <v>VALE TRANSPORTE</v>
      </c>
    </row>
  </sheetData>
  <autoFilter ref="A4:N9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INICIO!A3</f>
        <v>UNIDADE: P. S. MIRACATU/SP E SEDE ADM. MIRACATU/SP</v>
      </c>
      <c r="B1" s="55" t="str">
        <f>INICIO!A4</f>
        <v>MÊS: 06/2023</v>
      </c>
    </row>
    <row r="2" spans="1:2">
      <c r="A2" s="384" t="str">
        <f>INICIO!A2</f>
        <v>OS: INSTITUTO DIVA ALVES DO BRASIL - IDAB</v>
      </c>
      <c r="B2" s="385"/>
    </row>
    <row r="3" spans="1:2">
      <c r="A3" s="386" t="s">
        <v>239</v>
      </c>
      <c r="B3" s="387"/>
    </row>
    <row r="4" spans="1:2">
      <c r="A4" s="388"/>
      <c r="B4" s="389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SUMIF(FINANCEIRO!$I$5:$I$84,"CONTRATO DE GESTÃO",FINANCEIRO!$J$5:$J$84)</f>
        <v>732977.44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10" customFormat="1">
      <c r="A11" s="217" t="s">
        <v>229</v>
      </c>
      <c r="B11" s="289"/>
    </row>
    <row r="12" spans="1:2">
      <c r="A12" s="47" t="s">
        <v>106</v>
      </c>
      <c r="B12" s="49">
        <f>SUM(B8:B10)</f>
        <v>732977.44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-270977.8</v>
      </c>
    </row>
    <row r="15" spans="1:2">
      <c r="A15" s="43" t="s">
        <v>286</v>
      </c>
      <c r="B15" s="44">
        <f>'DESPESAS REALIZADAS'!D25</f>
        <v>-60592.089999999989</v>
      </c>
    </row>
    <row r="16" spans="1:2">
      <c r="A16" s="43" t="s">
        <v>287</v>
      </c>
      <c r="B16" s="44">
        <f>'DESPESAS REALIZADAS'!D71</f>
        <v>-342973.54</v>
      </c>
    </row>
    <row r="17" spans="1:2">
      <c r="A17" s="43" t="s">
        <v>288</v>
      </c>
      <c r="B17" s="44">
        <f>'DESPESAS REALIZADAS'!D82</f>
        <v>-5931.5300000000007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10" customFormat="1">
      <c r="A22" s="43" t="s">
        <v>231</v>
      </c>
      <c r="B22" s="289">
        <v>0</v>
      </c>
    </row>
    <row r="23" spans="1:2">
      <c r="A23" s="47" t="s">
        <v>113</v>
      </c>
      <c r="B23" s="50">
        <f>SUM(B14:B22)</f>
        <v>-680474.96</v>
      </c>
    </row>
    <row r="24" spans="1:2">
      <c r="A24" s="38"/>
      <c r="B24" s="45"/>
    </row>
    <row r="25" spans="1:2">
      <c r="A25" s="47" t="s">
        <v>114</v>
      </c>
      <c r="B25" s="50">
        <f>(B6+B12)-B23</f>
        <v>1413452.4</v>
      </c>
    </row>
    <row r="26" spans="1:2">
      <c r="A26" s="39"/>
      <c r="B26" s="46"/>
    </row>
    <row r="27" spans="1:2">
      <c r="A27" s="390" t="s">
        <v>115</v>
      </c>
      <c r="B27" s="391"/>
    </row>
    <row r="28" spans="1:2">
      <c r="A28" s="43" t="s">
        <v>116</v>
      </c>
      <c r="B28" s="44">
        <f>B25</f>
        <v>1413452.4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1413452.4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INICIO!A3</f>
        <v>UNIDADE: P. S. MIRACATU/SP E SEDE ADM. MIRACATU/SP</v>
      </c>
      <c r="B1" s="55" t="str">
        <f>INICIO!A4</f>
        <v>MÊS: 06/2023</v>
      </c>
    </row>
    <row r="2" spans="1:2">
      <c r="A2" s="384" t="str">
        <f>INICIO!A2</f>
        <v>OS: INSTITUTO DIVA ALVES DO BRASIL - IDAB</v>
      </c>
      <c r="B2" s="385"/>
    </row>
    <row r="3" spans="1:2" ht="18" customHeight="1">
      <c r="A3" s="233" t="s">
        <v>241</v>
      </c>
      <c r="B3" s="234"/>
    </row>
    <row r="4" spans="1:2">
      <c r="A4" s="235"/>
      <c r="B4" s="236"/>
    </row>
    <row r="5" spans="1:2">
      <c r="A5" s="211"/>
      <c r="B5" s="212"/>
    </row>
    <row r="6" spans="1:2">
      <c r="A6" s="213" t="s">
        <v>228</v>
      </c>
      <c r="B6" s="214">
        <v>0</v>
      </c>
    </row>
    <row r="7" spans="1:2">
      <c r="A7" s="215" t="s">
        <v>57</v>
      </c>
      <c r="B7" s="216"/>
    </row>
    <row r="8" spans="1:2">
      <c r="A8" s="217" t="s">
        <v>58</v>
      </c>
      <c r="B8" s="218">
        <v>0</v>
      </c>
    </row>
    <row r="9" spans="1:2">
      <c r="A9" s="217" t="s">
        <v>104</v>
      </c>
      <c r="B9" s="230">
        <v>0</v>
      </c>
    </row>
    <row r="10" spans="1:2">
      <c r="A10" s="217" t="s">
        <v>105</v>
      </c>
      <c r="B10" s="219">
        <v>0</v>
      </c>
    </row>
    <row r="11" spans="1:2">
      <c r="A11" s="217" t="s">
        <v>229</v>
      </c>
      <c r="B11" s="219">
        <v>0</v>
      </c>
    </row>
    <row r="12" spans="1:2">
      <c r="A12" s="213" t="s">
        <v>230</v>
      </c>
      <c r="B12" s="214">
        <f>SUM(B8:B11)</f>
        <v>0</v>
      </c>
    </row>
    <row r="13" spans="1:2">
      <c r="A13" s="215" t="s">
        <v>107</v>
      </c>
      <c r="B13" s="231"/>
    </row>
    <row r="14" spans="1:2">
      <c r="A14" s="43" t="s">
        <v>108</v>
      </c>
      <c r="B14" s="218">
        <v>0</v>
      </c>
    </row>
    <row r="15" spans="1:2">
      <c r="A15" s="43" t="s">
        <v>286</v>
      </c>
      <c r="B15" s="218">
        <v>0</v>
      </c>
    </row>
    <row r="16" spans="1:2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>
      <c r="A20" s="43" t="s">
        <v>111</v>
      </c>
      <c r="B20" s="218">
        <v>0</v>
      </c>
    </row>
    <row r="21" spans="1:2">
      <c r="A21" s="43" t="s">
        <v>112</v>
      </c>
      <c r="B21" s="230">
        <v>0</v>
      </c>
    </row>
    <row r="22" spans="1:2" s="210" customFormat="1">
      <c r="A22" s="43" t="s">
        <v>231</v>
      </c>
      <c r="B22" s="290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0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f>B25</f>
        <v>0</v>
      </c>
    </row>
    <row r="29" spans="1:2">
      <c r="A29" s="217" t="s">
        <v>235</v>
      </c>
      <c r="B29" s="227">
        <v>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0</v>
      </c>
    </row>
    <row r="33" spans="1:2" ht="15.75" thickBot="1">
      <c r="A33" s="228" t="s">
        <v>121</v>
      </c>
      <c r="B33" s="229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INICIO!A3</f>
        <v>UNIDADE: P. S. MIRACATU/SP E SEDE ADM. MIRACATU/SP</v>
      </c>
      <c r="B1" s="55" t="str">
        <f>INICIO!A4</f>
        <v>MÊS: 06/2023</v>
      </c>
      <c r="C1" s="210"/>
    </row>
    <row r="2" spans="1:3">
      <c r="A2" s="384" t="str">
        <f>INICIO!A2</f>
        <v>OS: INSTITUTO DIVA ALVES DO BRASIL - IDAB</v>
      </c>
      <c r="B2" s="385"/>
    </row>
    <row r="3" spans="1:3" ht="14.45" customHeight="1">
      <c r="A3" s="233" t="s">
        <v>240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228</v>
      </c>
      <c r="B6" s="214">
        <v>35962.07</v>
      </c>
    </row>
    <row r="7" spans="1:3">
      <c r="A7" s="215" t="s">
        <v>57</v>
      </c>
      <c r="B7" s="216"/>
    </row>
    <row r="8" spans="1:3">
      <c r="A8" s="217" t="s">
        <v>58</v>
      </c>
      <c r="B8" s="218">
        <v>0</v>
      </c>
    </row>
    <row r="9" spans="1:3">
      <c r="A9" s="217" t="s">
        <v>104</v>
      </c>
      <c r="B9" s="219">
        <f>69.98+25.91</f>
        <v>95.89</v>
      </c>
    </row>
    <row r="10" spans="1:3">
      <c r="A10" s="217" t="s">
        <v>105</v>
      </c>
      <c r="B10" s="219">
        <v>0</v>
      </c>
    </row>
    <row r="11" spans="1:3">
      <c r="A11" s="217" t="s">
        <v>229</v>
      </c>
      <c r="B11" s="219">
        <f>1213799.3</f>
        <v>1213799.3</v>
      </c>
    </row>
    <row r="12" spans="1:3">
      <c r="A12" s="213" t="s">
        <v>230</v>
      </c>
      <c r="B12" s="214">
        <f>SUM(B8:B11)</f>
        <v>1213895.19</v>
      </c>
    </row>
    <row r="13" spans="1:3">
      <c r="A13" s="215" t="s">
        <v>107</v>
      </c>
      <c r="B13" s="231"/>
    </row>
    <row r="14" spans="1:3">
      <c r="A14" s="43" t="s">
        <v>108</v>
      </c>
      <c r="B14" s="218">
        <v>0</v>
      </c>
    </row>
    <row r="15" spans="1:3">
      <c r="A15" s="43" t="s">
        <v>286</v>
      </c>
      <c r="B15" s="218">
        <v>0</v>
      </c>
    </row>
    <row r="16" spans="1:3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>
      <c r="A20" s="43" t="s">
        <v>111</v>
      </c>
      <c r="B20" s="218">
        <v>0</v>
      </c>
    </row>
    <row r="21" spans="1:2">
      <c r="A21" s="43" t="s">
        <v>112</v>
      </c>
      <c r="B21" s="218">
        <v>0</v>
      </c>
    </row>
    <row r="22" spans="1:2" s="210" customFormat="1">
      <c r="A22" s="43" t="s">
        <v>231</v>
      </c>
      <c r="B22" s="291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1249857.26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f>B6</f>
        <v>35962.07</v>
      </c>
    </row>
    <row r="29" spans="1:2">
      <c r="A29" s="217" t="s">
        <v>235</v>
      </c>
      <c r="B29" s="227">
        <v>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15702.37</v>
      </c>
    </row>
    <row r="33" spans="1:2" ht="15.75" thickBot="1">
      <c r="A33" s="228" t="s">
        <v>121</v>
      </c>
      <c r="B33" s="229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INICIO!A3</f>
        <v>UNIDADE: P. S. MIRACATU/SP E SEDE ADM. MIRACATU/SP</v>
      </c>
      <c r="B1" s="55" t="str">
        <f>INICIO!A4</f>
        <v>MÊS: 06/2023</v>
      </c>
    </row>
    <row r="2" spans="1:3">
      <c r="A2" s="384" t="str">
        <f>INICIO!A2</f>
        <v>OS: INSTITUTO DIVA ALVES DO BRASIL - IDAB</v>
      </c>
      <c r="B2" s="385"/>
    </row>
    <row r="3" spans="1:3" ht="13.9" customHeight="1">
      <c r="A3" s="233" t="s">
        <v>226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228</v>
      </c>
      <c r="B6" s="214">
        <v>316.19</v>
      </c>
    </row>
    <row r="7" spans="1:3">
      <c r="A7" s="215" t="s">
        <v>57</v>
      </c>
      <c r="B7" s="216"/>
    </row>
    <row r="8" spans="1:3">
      <c r="A8" s="217" t="s">
        <v>58</v>
      </c>
      <c r="B8" s="218">
        <v>0</v>
      </c>
    </row>
    <row r="9" spans="1:3" ht="15.75">
      <c r="A9" s="217" t="s">
        <v>104</v>
      </c>
      <c r="B9" s="238">
        <v>1683.81</v>
      </c>
      <c r="C9" s="218"/>
    </row>
    <row r="10" spans="1:3">
      <c r="A10" s="217" t="s">
        <v>105</v>
      </c>
      <c r="B10" s="219">
        <v>0</v>
      </c>
    </row>
    <row r="11" spans="1:3">
      <c r="A11" s="217" t="s">
        <v>229</v>
      </c>
      <c r="B11" s="219">
        <v>0</v>
      </c>
    </row>
    <row r="12" spans="1:3">
      <c r="A12" s="213" t="s">
        <v>230</v>
      </c>
      <c r="B12" s="214">
        <f>SUM(B8:B11)</f>
        <v>1683.81</v>
      </c>
    </row>
    <row r="13" spans="1:3">
      <c r="A13" s="215" t="s">
        <v>107</v>
      </c>
      <c r="B13" s="231"/>
    </row>
    <row r="14" spans="1:3">
      <c r="A14" s="43" t="s">
        <v>108</v>
      </c>
      <c r="B14" s="218">
        <v>0</v>
      </c>
    </row>
    <row r="15" spans="1:3">
      <c r="A15" s="43" t="s">
        <v>286</v>
      </c>
      <c r="B15" s="218">
        <v>0</v>
      </c>
    </row>
    <row r="16" spans="1:3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 ht="15.75">
      <c r="A20" s="43" t="s">
        <v>111</v>
      </c>
      <c r="B20" s="239">
        <v>0</v>
      </c>
    </row>
    <row r="21" spans="1:2">
      <c r="A21" s="43" t="s">
        <v>112</v>
      </c>
      <c r="B21" s="230">
        <v>0</v>
      </c>
    </row>
    <row r="22" spans="1:2">
      <c r="A22" s="217" t="s">
        <v>231</v>
      </c>
      <c r="B22" s="218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2000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v>0</v>
      </c>
    </row>
    <row r="29" spans="1:2">
      <c r="A29" s="217" t="s">
        <v>235</v>
      </c>
      <c r="B29" s="227">
        <f>B25</f>
        <v>2000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0</v>
      </c>
    </row>
    <row r="33" spans="1:2" ht="15.75" thickBot="1">
      <c r="A33" s="228" t="s">
        <v>121</v>
      </c>
      <c r="B33" s="229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opLeftCell="E1" workbookViewId="0">
      <selection activeCell="E1" sqref="E1"/>
    </sheetView>
  </sheetViews>
  <sheetFormatPr defaultRowHeight="15"/>
  <cols>
    <col min="1" max="1" width="28.7109375" style="375" bestFit="1" customWidth="1"/>
    <col min="2" max="2" width="23.42578125" style="375" bestFit="1" customWidth="1"/>
    <col min="3" max="3" width="55.28515625" style="375" bestFit="1" customWidth="1"/>
    <col min="4" max="4" width="46.42578125" style="375" bestFit="1" customWidth="1"/>
    <col min="5" max="5" width="110.42578125" style="375" bestFit="1" customWidth="1"/>
    <col min="6" max="6" width="21.5703125" style="375" bestFit="1" customWidth="1"/>
    <col min="7" max="7" width="18.5703125" style="375" bestFit="1" customWidth="1"/>
    <col min="8" max="8" width="19.5703125" style="375" bestFit="1" customWidth="1"/>
    <col min="9" max="9" width="40.140625" style="375" bestFit="1" customWidth="1"/>
    <col min="10" max="10" width="20.7109375" style="375" bestFit="1" customWidth="1"/>
    <col min="11" max="11" width="20.42578125" style="375" bestFit="1" customWidth="1"/>
    <col min="12" max="12" width="14" style="375" bestFit="1" customWidth="1"/>
    <col min="13" max="13" width="17.42578125" style="375" bestFit="1" customWidth="1"/>
    <col min="14" max="14" width="19" style="375" bestFit="1" customWidth="1"/>
    <col min="15" max="15" width="53" style="375" bestFit="1" customWidth="1"/>
    <col min="16" max="16" width="23.5703125" style="375" bestFit="1" customWidth="1"/>
    <col min="17" max="16384" width="9.140625" style="375"/>
  </cols>
  <sheetData>
    <row r="1" spans="1:16">
      <c r="A1" s="362" t="s">
        <v>1387</v>
      </c>
      <c r="B1" s="362" t="s">
        <v>1388</v>
      </c>
      <c r="C1" s="362" t="s">
        <v>1389</v>
      </c>
      <c r="D1" s="362" t="s">
        <v>56</v>
      </c>
      <c r="E1" s="362" t="s">
        <v>1390</v>
      </c>
      <c r="F1" s="362" t="s">
        <v>1391</v>
      </c>
      <c r="G1" s="362" t="s">
        <v>1392</v>
      </c>
      <c r="H1" s="362" t="s">
        <v>1393</v>
      </c>
      <c r="I1" s="362" t="s">
        <v>1394</v>
      </c>
      <c r="J1" s="362" t="s">
        <v>1395</v>
      </c>
      <c r="K1" s="362" t="s">
        <v>1396</v>
      </c>
      <c r="L1" s="362" t="s">
        <v>1397</v>
      </c>
      <c r="M1" s="362" t="s">
        <v>1398</v>
      </c>
      <c r="N1" s="362" t="s">
        <v>1399</v>
      </c>
      <c r="O1" s="362" t="s">
        <v>1256</v>
      </c>
      <c r="P1" s="362" t="s">
        <v>1400</v>
      </c>
    </row>
    <row r="2" spans="1:16" s="379" customFormat="1">
      <c r="A2" s="375" t="s">
        <v>1401</v>
      </c>
      <c r="B2" s="375" t="s">
        <v>1401</v>
      </c>
      <c r="C2" s="375" t="s">
        <v>1337</v>
      </c>
      <c r="D2" s="375" t="s">
        <v>1402</v>
      </c>
      <c r="E2" s="375" t="s">
        <v>1386</v>
      </c>
      <c r="F2" s="516"/>
      <c r="G2" s="516">
        <v>-1244.2</v>
      </c>
      <c r="H2" s="516">
        <v>-1244.2</v>
      </c>
      <c r="I2" s="375" t="s">
        <v>1264</v>
      </c>
      <c r="J2" s="375" t="s">
        <v>1615</v>
      </c>
      <c r="K2" s="516">
        <v>-1244.2</v>
      </c>
      <c r="L2" s="378">
        <v>0</v>
      </c>
      <c r="M2" s="378">
        <v>0</v>
      </c>
      <c r="N2" s="375" t="s">
        <v>1401</v>
      </c>
      <c r="O2" s="375" t="s">
        <v>1257</v>
      </c>
      <c r="P2" s="375" t="s">
        <v>1403</v>
      </c>
    </row>
    <row r="3" spans="1:16" s="379" customFormat="1">
      <c r="A3" s="375" t="s">
        <v>1401</v>
      </c>
      <c r="B3" s="375" t="s">
        <v>1401</v>
      </c>
      <c r="C3" s="375" t="s">
        <v>1337</v>
      </c>
      <c r="D3" s="375" t="s">
        <v>1404</v>
      </c>
      <c r="E3" s="375" t="s">
        <v>1386</v>
      </c>
      <c r="F3" s="516"/>
      <c r="G3" s="516">
        <v>-221.5</v>
      </c>
      <c r="H3" s="516">
        <v>-1465.7</v>
      </c>
      <c r="I3" s="375" t="s">
        <v>1264</v>
      </c>
      <c r="J3" s="375" t="s">
        <v>1615</v>
      </c>
      <c r="K3" s="516">
        <v>-221.5</v>
      </c>
      <c r="L3" s="378">
        <v>0</v>
      </c>
      <c r="M3" s="378">
        <v>0</v>
      </c>
      <c r="N3" s="375" t="s">
        <v>1401</v>
      </c>
      <c r="O3" s="375" t="s">
        <v>1257</v>
      </c>
      <c r="P3" s="375" t="s">
        <v>1403</v>
      </c>
    </row>
    <row r="4" spans="1:16" s="379" customFormat="1">
      <c r="A4" s="375" t="s">
        <v>1401</v>
      </c>
      <c r="B4" s="375" t="s">
        <v>1405</v>
      </c>
      <c r="C4" s="375" t="s">
        <v>1287</v>
      </c>
      <c r="D4" s="375" t="s">
        <v>1406</v>
      </c>
      <c r="E4" s="375" t="s">
        <v>1380</v>
      </c>
      <c r="F4" s="516"/>
      <c r="G4" s="516">
        <v>-1516.54</v>
      </c>
      <c r="H4" s="516">
        <v>-2982.24</v>
      </c>
      <c r="I4" s="375" t="s">
        <v>1264</v>
      </c>
      <c r="J4" s="375" t="s">
        <v>1615</v>
      </c>
      <c r="K4" s="516">
        <v>-1516.54</v>
      </c>
      <c r="L4" s="378">
        <v>0</v>
      </c>
      <c r="M4" s="378">
        <v>0</v>
      </c>
      <c r="N4" s="375" t="s">
        <v>1401</v>
      </c>
      <c r="O4" s="375" t="s">
        <v>1257</v>
      </c>
      <c r="P4" s="375" t="s">
        <v>1407</v>
      </c>
    </row>
    <row r="5" spans="1:16" s="379" customFormat="1">
      <c r="A5" s="375" t="s">
        <v>1408</v>
      </c>
      <c r="B5" s="375" t="s">
        <v>1408</v>
      </c>
      <c r="C5" s="375" t="s">
        <v>329</v>
      </c>
      <c r="D5" s="375" t="s">
        <v>1258</v>
      </c>
      <c r="E5" s="375" t="s">
        <v>644</v>
      </c>
      <c r="F5" s="516"/>
      <c r="G5" s="516">
        <v>-10</v>
      </c>
      <c r="H5" s="377">
        <v>0</v>
      </c>
      <c r="I5" s="375" t="s">
        <v>1264</v>
      </c>
      <c r="J5" s="375" t="s">
        <v>1615</v>
      </c>
      <c r="K5" s="516">
        <v>-10</v>
      </c>
      <c r="L5" s="378">
        <v>0</v>
      </c>
      <c r="M5" s="378">
        <v>0</v>
      </c>
      <c r="N5" s="375" t="s">
        <v>1408</v>
      </c>
      <c r="O5" s="375" t="s">
        <v>1257</v>
      </c>
      <c r="P5" s="375" t="s">
        <v>1409</v>
      </c>
    </row>
    <row r="6" spans="1:16" s="379" customFormat="1">
      <c r="A6" s="375" t="s">
        <v>1410</v>
      </c>
      <c r="B6" s="375" t="s">
        <v>1411</v>
      </c>
      <c r="C6" s="375" t="s">
        <v>256</v>
      </c>
      <c r="D6" s="375" t="s">
        <v>1412</v>
      </c>
      <c r="E6" s="375" t="s">
        <v>1413</v>
      </c>
      <c r="F6" s="516"/>
      <c r="G6" s="516">
        <v>-1210</v>
      </c>
      <c r="H6" s="516">
        <v>-1210</v>
      </c>
      <c r="I6" s="375" t="s">
        <v>1264</v>
      </c>
      <c r="J6" s="375" t="s">
        <v>1615</v>
      </c>
      <c r="K6" s="516">
        <v>-1210</v>
      </c>
      <c r="L6" s="378">
        <v>0</v>
      </c>
      <c r="M6" s="378">
        <v>0</v>
      </c>
      <c r="N6" s="375" t="s">
        <v>1414</v>
      </c>
      <c r="O6" s="375" t="s">
        <v>1257</v>
      </c>
      <c r="P6" s="375" t="s">
        <v>1407</v>
      </c>
    </row>
    <row r="7" spans="1:16" s="379" customFormat="1">
      <c r="A7" s="375" t="s">
        <v>1415</v>
      </c>
      <c r="B7" s="375" t="s">
        <v>1411</v>
      </c>
      <c r="C7" s="375" t="s">
        <v>1221</v>
      </c>
      <c r="D7" s="375" t="s">
        <v>1416</v>
      </c>
      <c r="E7" s="375" t="s">
        <v>1367</v>
      </c>
      <c r="F7" s="516"/>
      <c r="G7" s="516">
        <v>-2050.9</v>
      </c>
      <c r="H7" s="516">
        <v>-3260.9</v>
      </c>
      <c r="I7" s="375" t="s">
        <v>1264</v>
      </c>
      <c r="J7" s="375" t="s">
        <v>1615</v>
      </c>
      <c r="K7" s="516">
        <v>-2050.9</v>
      </c>
      <c r="L7" s="378">
        <v>0</v>
      </c>
      <c r="M7" s="378">
        <v>0</v>
      </c>
      <c r="N7" s="375" t="s">
        <v>1414</v>
      </c>
      <c r="O7" s="375" t="s">
        <v>1257</v>
      </c>
      <c r="P7" s="375" t="s">
        <v>1403</v>
      </c>
    </row>
    <row r="8" spans="1:16" s="379" customFormat="1">
      <c r="A8" s="375" t="s">
        <v>1417</v>
      </c>
      <c r="B8" s="375" t="s">
        <v>1418</v>
      </c>
      <c r="C8" s="375" t="s">
        <v>1221</v>
      </c>
      <c r="D8" s="375" t="s">
        <v>1419</v>
      </c>
      <c r="E8" s="375" t="s">
        <v>1420</v>
      </c>
      <c r="F8" s="516"/>
      <c r="G8" s="516">
        <v>-1606.94</v>
      </c>
      <c r="H8" s="516">
        <v>-4867.84</v>
      </c>
      <c r="I8" s="375" t="s">
        <v>1264</v>
      </c>
      <c r="J8" s="375" t="s">
        <v>1615</v>
      </c>
      <c r="K8" s="516">
        <v>-1606.94</v>
      </c>
      <c r="L8" s="378">
        <v>0</v>
      </c>
      <c r="M8" s="378">
        <v>0</v>
      </c>
      <c r="N8" s="375" t="s">
        <v>1414</v>
      </c>
      <c r="O8" s="375" t="s">
        <v>1257</v>
      </c>
      <c r="P8" s="375" t="s">
        <v>1407</v>
      </c>
    </row>
    <row r="9" spans="1:16" s="379" customFormat="1">
      <c r="A9" s="375" t="s">
        <v>1421</v>
      </c>
      <c r="B9" s="375" t="s">
        <v>1418</v>
      </c>
      <c r="C9" s="375" t="s">
        <v>256</v>
      </c>
      <c r="D9" s="375" t="s">
        <v>1422</v>
      </c>
      <c r="E9" s="375" t="s">
        <v>1423</v>
      </c>
      <c r="F9" s="516"/>
      <c r="G9" s="516">
        <v>-3271.5</v>
      </c>
      <c r="H9" s="516">
        <v>-8139.34</v>
      </c>
      <c r="I9" s="375" t="s">
        <v>1264</v>
      </c>
      <c r="J9" s="375" t="s">
        <v>1615</v>
      </c>
      <c r="K9" s="516">
        <v>-3271.5</v>
      </c>
      <c r="L9" s="378">
        <v>0</v>
      </c>
      <c r="M9" s="378">
        <v>0</v>
      </c>
      <c r="N9" s="375" t="s">
        <v>1414</v>
      </c>
      <c r="O9" s="375" t="s">
        <v>1257</v>
      </c>
      <c r="P9" s="375" t="s">
        <v>1407</v>
      </c>
    </row>
    <row r="10" spans="1:16" s="379" customFormat="1">
      <c r="A10" s="375" t="s">
        <v>1424</v>
      </c>
      <c r="B10" s="375" t="s">
        <v>1425</v>
      </c>
      <c r="C10" s="375" t="s">
        <v>1221</v>
      </c>
      <c r="D10" s="375" t="s">
        <v>1426</v>
      </c>
      <c r="E10" s="375" t="s">
        <v>1427</v>
      </c>
      <c r="F10" s="516"/>
      <c r="G10" s="516">
        <v>-1630.55</v>
      </c>
      <c r="H10" s="516">
        <v>-9769.89</v>
      </c>
      <c r="I10" s="375" t="s">
        <v>1264</v>
      </c>
      <c r="J10" s="375" t="s">
        <v>1615</v>
      </c>
      <c r="K10" s="516">
        <v>-1630.55</v>
      </c>
      <c r="L10" s="378">
        <v>0</v>
      </c>
      <c r="M10" s="378">
        <v>0</v>
      </c>
      <c r="N10" s="375" t="s">
        <v>1414</v>
      </c>
      <c r="O10" s="375" t="s">
        <v>1257</v>
      </c>
      <c r="P10" s="375" t="s">
        <v>1403</v>
      </c>
    </row>
    <row r="11" spans="1:16" s="379" customFormat="1">
      <c r="A11" s="375" t="s">
        <v>1424</v>
      </c>
      <c r="B11" s="375" t="s">
        <v>1425</v>
      </c>
      <c r="C11" s="375" t="s">
        <v>256</v>
      </c>
      <c r="D11" s="375" t="s">
        <v>1428</v>
      </c>
      <c r="E11" s="375" t="s">
        <v>1427</v>
      </c>
      <c r="F11" s="516"/>
      <c r="G11" s="516">
        <v>-5124.84</v>
      </c>
      <c r="H11" s="516">
        <v>-14894.73</v>
      </c>
      <c r="I11" s="375" t="s">
        <v>1264</v>
      </c>
      <c r="J11" s="375" t="s">
        <v>1615</v>
      </c>
      <c r="K11" s="516">
        <v>-5124.84</v>
      </c>
      <c r="L11" s="378">
        <v>0</v>
      </c>
      <c r="M11" s="378">
        <v>0</v>
      </c>
      <c r="N11" s="375" t="s">
        <v>1414</v>
      </c>
      <c r="O11" s="375" t="s">
        <v>1257</v>
      </c>
      <c r="P11" s="375" t="s">
        <v>1403</v>
      </c>
    </row>
    <row r="12" spans="1:16" s="379" customFormat="1">
      <c r="A12" s="375" t="s">
        <v>1410</v>
      </c>
      <c r="B12" s="375" t="s">
        <v>1418</v>
      </c>
      <c r="C12" s="375" t="s">
        <v>256</v>
      </c>
      <c r="D12" s="375" t="s">
        <v>1429</v>
      </c>
      <c r="E12" s="375" t="s">
        <v>1367</v>
      </c>
      <c r="F12" s="516"/>
      <c r="G12" s="516">
        <v>-6203.28</v>
      </c>
      <c r="H12" s="516">
        <v>-21098.01</v>
      </c>
      <c r="I12" s="375" t="s">
        <v>1264</v>
      </c>
      <c r="J12" s="375" t="s">
        <v>1615</v>
      </c>
      <c r="K12" s="516">
        <v>-6203.28</v>
      </c>
      <c r="L12" s="378">
        <v>0</v>
      </c>
      <c r="M12" s="378">
        <v>0</v>
      </c>
      <c r="N12" s="375" t="s">
        <v>1414</v>
      </c>
      <c r="O12" s="375" t="s">
        <v>1257</v>
      </c>
      <c r="P12" s="375" t="s">
        <v>1403</v>
      </c>
    </row>
    <row r="13" spans="1:16" s="379" customFormat="1">
      <c r="A13" s="375" t="s">
        <v>1430</v>
      </c>
      <c r="B13" s="375" t="s">
        <v>1431</v>
      </c>
      <c r="C13" s="375" t="s">
        <v>256</v>
      </c>
      <c r="D13" s="375" t="s">
        <v>1432</v>
      </c>
      <c r="E13" s="375" t="s">
        <v>1433</v>
      </c>
      <c r="F13" s="516"/>
      <c r="G13" s="516">
        <v>-1727.28</v>
      </c>
      <c r="H13" s="516">
        <v>-22825.29</v>
      </c>
      <c r="I13" s="375" t="s">
        <v>1264</v>
      </c>
      <c r="J13" s="375" t="s">
        <v>1615</v>
      </c>
      <c r="K13" s="516">
        <v>-1727.28</v>
      </c>
      <c r="L13" s="378">
        <v>0</v>
      </c>
      <c r="M13" s="378">
        <v>0</v>
      </c>
      <c r="N13" s="375" t="s">
        <v>1414</v>
      </c>
      <c r="O13" s="375" t="s">
        <v>1257</v>
      </c>
      <c r="P13" s="375" t="s">
        <v>1407</v>
      </c>
    </row>
    <row r="14" spans="1:16" s="379" customFormat="1">
      <c r="A14" s="375" t="s">
        <v>1414</v>
      </c>
      <c r="B14" s="375" t="s">
        <v>1434</v>
      </c>
      <c r="C14" s="375" t="s">
        <v>1321</v>
      </c>
      <c r="D14" s="375" t="s">
        <v>1435</v>
      </c>
      <c r="E14" s="375" t="s">
        <v>384</v>
      </c>
      <c r="F14" s="516"/>
      <c r="G14" s="516">
        <v>-3660</v>
      </c>
      <c r="H14" s="516">
        <v>-26485.29</v>
      </c>
      <c r="I14" s="375" t="s">
        <v>1264</v>
      </c>
      <c r="J14" s="375" t="s">
        <v>1615</v>
      </c>
      <c r="K14" s="516">
        <v>-3660</v>
      </c>
      <c r="L14" s="378">
        <v>0</v>
      </c>
      <c r="M14" s="378">
        <v>0</v>
      </c>
      <c r="N14" s="375" t="s">
        <v>1414</v>
      </c>
      <c r="O14" s="375" t="s">
        <v>1257</v>
      </c>
      <c r="P14" s="375" t="s">
        <v>1407</v>
      </c>
    </row>
    <row r="15" spans="1:16" s="379" customFormat="1">
      <c r="A15" s="375" t="s">
        <v>1414</v>
      </c>
      <c r="B15" s="375" t="s">
        <v>1434</v>
      </c>
      <c r="C15" s="375" t="s">
        <v>1635</v>
      </c>
      <c r="D15" s="375" t="s">
        <v>1436</v>
      </c>
      <c r="E15" s="375" t="s">
        <v>1437</v>
      </c>
      <c r="F15" s="516"/>
      <c r="G15" s="516">
        <v>-490</v>
      </c>
      <c r="H15" s="516">
        <v>-26975.29</v>
      </c>
      <c r="I15" s="375" t="s">
        <v>1264</v>
      </c>
      <c r="J15" s="375" t="s">
        <v>1615</v>
      </c>
      <c r="K15" s="516">
        <v>-490</v>
      </c>
      <c r="L15" s="378">
        <v>0</v>
      </c>
      <c r="M15" s="378">
        <v>0</v>
      </c>
      <c r="N15" s="375" t="s">
        <v>1414</v>
      </c>
      <c r="O15" s="375" t="s">
        <v>1257</v>
      </c>
      <c r="P15" s="375" t="s">
        <v>1407</v>
      </c>
    </row>
    <row r="16" spans="1:16" s="379" customFormat="1">
      <c r="A16" s="375" t="s">
        <v>1438</v>
      </c>
      <c r="B16" s="375" t="s">
        <v>1439</v>
      </c>
      <c r="C16" s="375" t="s">
        <v>1288</v>
      </c>
      <c r="D16" s="375" t="s">
        <v>1440</v>
      </c>
      <c r="E16" s="375" t="s">
        <v>1441</v>
      </c>
      <c r="F16" s="516"/>
      <c r="G16" s="516">
        <v>-699.75</v>
      </c>
      <c r="H16" s="516">
        <v>-27675.040000000001</v>
      </c>
      <c r="I16" s="375" t="s">
        <v>1264</v>
      </c>
      <c r="J16" s="375" t="s">
        <v>1615</v>
      </c>
      <c r="K16" s="516">
        <v>-699.75</v>
      </c>
      <c r="L16" s="378">
        <v>0</v>
      </c>
      <c r="M16" s="378">
        <v>0</v>
      </c>
      <c r="N16" s="375" t="s">
        <v>1414</v>
      </c>
      <c r="O16" s="375" t="s">
        <v>1442</v>
      </c>
      <c r="P16" s="375" t="s">
        <v>1407</v>
      </c>
    </row>
    <row r="17" spans="1:16" s="379" customFormat="1">
      <c r="A17" s="375" t="s">
        <v>1443</v>
      </c>
      <c r="B17" s="375" t="s">
        <v>1434</v>
      </c>
      <c r="C17" s="375" t="s">
        <v>226</v>
      </c>
      <c r="D17" s="375" t="s">
        <v>1444</v>
      </c>
      <c r="E17" s="375" t="s">
        <v>1364</v>
      </c>
      <c r="F17" s="516"/>
      <c r="G17" s="516">
        <v>-946.35</v>
      </c>
      <c r="H17" s="516">
        <v>-28621.39</v>
      </c>
      <c r="I17" s="375" t="s">
        <v>1264</v>
      </c>
      <c r="J17" s="375" t="s">
        <v>1615</v>
      </c>
      <c r="K17" s="516">
        <v>-946.35</v>
      </c>
      <c r="L17" s="378">
        <v>0</v>
      </c>
      <c r="M17" s="378">
        <v>0</v>
      </c>
      <c r="N17" s="375" t="s">
        <v>1414</v>
      </c>
      <c r="O17" s="375" t="s">
        <v>1257</v>
      </c>
      <c r="P17" s="375" t="s">
        <v>1407</v>
      </c>
    </row>
    <row r="18" spans="1:16" s="379" customFormat="1">
      <c r="A18" s="375" t="s">
        <v>1414</v>
      </c>
      <c r="B18" s="375" t="s">
        <v>1414</v>
      </c>
      <c r="C18" s="375" t="s">
        <v>329</v>
      </c>
      <c r="D18" s="375" t="s">
        <v>1258</v>
      </c>
      <c r="E18" s="375" t="s">
        <v>644</v>
      </c>
      <c r="F18" s="516"/>
      <c r="G18" s="516">
        <v>-11.5</v>
      </c>
      <c r="H18" s="376">
        <v>23</v>
      </c>
      <c r="I18" s="375" t="s">
        <v>1264</v>
      </c>
      <c r="J18" s="375" t="s">
        <v>1615</v>
      </c>
      <c r="K18" s="516">
        <v>-11.5</v>
      </c>
      <c r="L18" s="378">
        <v>0</v>
      </c>
      <c r="M18" s="378">
        <v>0</v>
      </c>
      <c r="N18" s="375" t="s">
        <v>1414</v>
      </c>
      <c r="O18" s="375" t="s">
        <v>1257</v>
      </c>
      <c r="P18" s="375" t="s">
        <v>1409</v>
      </c>
    </row>
    <row r="19" spans="1:16" s="379" customFormat="1">
      <c r="A19" s="375" t="s">
        <v>1414</v>
      </c>
      <c r="B19" s="375" t="s">
        <v>1414</v>
      </c>
      <c r="C19" s="375" t="s">
        <v>329</v>
      </c>
      <c r="D19" s="375" t="s">
        <v>1258</v>
      </c>
      <c r="E19" s="375" t="s">
        <v>644</v>
      </c>
      <c r="F19" s="516"/>
      <c r="G19" s="516">
        <v>-11.5</v>
      </c>
      <c r="H19" s="376">
        <v>11.5</v>
      </c>
      <c r="I19" s="375" t="s">
        <v>1264</v>
      </c>
      <c r="J19" s="375" t="s">
        <v>1615</v>
      </c>
      <c r="K19" s="516">
        <v>-11.5</v>
      </c>
      <c r="L19" s="378">
        <v>0</v>
      </c>
      <c r="M19" s="378">
        <v>0</v>
      </c>
      <c r="N19" s="375" t="s">
        <v>1414</v>
      </c>
      <c r="O19" s="375" t="s">
        <v>1257</v>
      </c>
      <c r="P19" s="375" t="s">
        <v>1409</v>
      </c>
    </row>
    <row r="20" spans="1:16" s="379" customFormat="1">
      <c r="A20" s="375" t="s">
        <v>1414</v>
      </c>
      <c r="B20" s="375" t="s">
        <v>1414</v>
      </c>
      <c r="C20" s="375" t="s">
        <v>329</v>
      </c>
      <c r="D20" s="375" t="s">
        <v>1258</v>
      </c>
      <c r="E20" s="375" t="s">
        <v>644</v>
      </c>
      <c r="F20" s="516"/>
      <c r="G20" s="516">
        <v>-11.5</v>
      </c>
      <c r="H20" s="377">
        <v>0</v>
      </c>
      <c r="I20" s="375" t="s">
        <v>1264</v>
      </c>
      <c r="J20" s="375" t="s">
        <v>1615</v>
      </c>
      <c r="K20" s="516">
        <v>-11.5</v>
      </c>
      <c r="L20" s="378">
        <v>0</v>
      </c>
      <c r="M20" s="378">
        <v>0</v>
      </c>
      <c r="N20" s="375" t="s">
        <v>1414</v>
      </c>
      <c r="O20" s="375" t="s">
        <v>1257</v>
      </c>
      <c r="P20" s="375" t="s">
        <v>1409</v>
      </c>
    </row>
    <row r="21" spans="1:16" s="379" customFormat="1">
      <c r="A21" s="375" t="s">
        <v>1417</v>
      </c>
      <c r="B21" s="375" t="s">
        <v>1418</v>
      </c>
      <c r="C21" s="375" t="s">
        <v>256</v>
      </c>
      <c r="D21" s="375" t="s">
        <v>1445</v>
      </c>
      <c r="E21" s="375" t="s">
        <v>1446</v>
      </c>
      <c r="F21" s="516"/>
      <c r="G21" s="516">
        <v>-613.6</v>
      </c>
      <c r="H21" s="516">
        <v>-613.6</v>
      </c>
      <c r="I21" s="375" t="s">
        <v>1264</v>
      </c>
      <c r="J21" s="375" t="s">
        <v>1615</v>
      </c>
      <c r="K21" s="516">
        <v>-613.6</v>
      </c>
      <c r="L21" s="378">
        <v>0</v>
      </c>
      <c r="M21" s="378">
        <v>0</v>
      </c>
      <c r="N21" s="375" t="s">
        <v>1447</v>
      </c>
      <c r="O21" s="375" t="s">
        <v>1257</v>
      </c>
      <c r="P21" s="375" t="s">
        <v>1403</v>
      </c>
    </row>
    <row r="22" spans="1:16" s="379" customFormat="1">
      <c r="A22" s="375" t="s">
        <v>1448</v>
      </c>
      <c r="B22" s="375" t="s">
        <v>1434</v>
      </c>
      <c r="C22" s="375" t="s">
        <v>1265</v>
      </c>
      <c r="D22" s="375" t="s">
        <v>1449</v>
      </c>
      <c r="E22" s="375" t="s">
        <v>453</v>
      </c>
      <c r="F22" s="516"/>
      <c r="G22" s="516">
        <v>-201715.20000000001</v>
      </c>
      <c r="H22" s="516">
        <v>-202328.8</v>
      </c>
      <c r="I22" s="375" t="s">
        <v>1264</v>
      </c>
      <c r="J22" s="375" t="s">
        <v>1615</v>
      </c>
      <c r="K22" s="516">
        <v>-201715.20000000001</v>
      </c>
      <c r="L22" s="378">
        <v>0</v>
      </c>
      <c r="M22" s="378">
        <v>0</v>
      </c>
      <c r="N22" s="375" t="s">
        <v>1447</v>
      </c>
      <c r="O22" s="375" t="s">
        <v>1257</v>
      </c>
      <c r="P22" s="375" t="s">
        <v>1407</v>
      </c>
    </row>
    <row r="23" spans="1:16" s="379" customFormat="1">
      <c r="A23" s="375" t="s">
        <v>1447</v>
      </c>
      <c r="B23" s="375" t="s">
        <v>1434</v>
      </c>
      <c r="C23" s="375" t="s">
        <v>1265</v>
      </c>
      <c r="D23" s="375" t="s">
        <v>1449</v>
      </c>
      <c r="E23" s="375" t="s">
        <v>1364</v>
      </c>
      <c r="F23" s="516"/>
      <c r="G23" s="516">
        <v>-4884.49</v>
      </c>
      <c r="H23" s="516">
        <v>-207213.29</v>
      </c>
      <c r="I23" s="375" t="s">
        <v>1636</v>
      </c>
      <c r="J23" s="375" t="s">
        <v>1637</v>
      </c>
      <c r="K23" s="516">
        <v>-4884.49</v>
      </c>
      <c r="L23" s="378">
        <v>0</v>
      </c>
      <c r="M23" s="378">
        <v>0</v>
      </c>
      <c r="N23" s="375" t="s">
        <v>1447</v>
      </c>
      <c r="O23" s="375" t="s">
        <v>1257</v>
      </c>
      <c r="P23" s="375" t="s">
        <v>1407</v>
      </c>
    </row>
    <row r="24" spans="1:16" s="379" customFormat="1">
      <c r="A24" s="375" t="s">
        <v>1410</v>
      </c>
      <c r="B24" s="375" t="s">
        <v>1434</v>
      </c>
      <c r="C24" s="375" t="s">
        <v>1265</v>
      </c>
      <c r="D24" s="375" t="s">
        <v>1449</v>
      </c>
      <c r="E24" s="375" t="s">
        <v>1638</v>
      </c>
      <c r="F24" s="516"/>
      <c r="G24" s="516">
        <v>-11600</v>
      </c>
      <c r="H24" s="516">
        <v>-218813.29</v>
      </c>
      <c r="I24" s="375" t="s">
        <v>1636</v>
      </c>
      <c r="J24" s="375" t="s">
        <v>1637</v>
      </c>
      <c r="K24" s="516">
        <v>-11600</v>
      </c>
      <c r="L24" s="378">
        <v>0</v>
      </c>
      <c r="M24" s="378">
        <v>0</v>
      </c>
      <c r="N24" s="375" t="s">
        <v>1447</v>
      </c>
      <c r="O24" s="375" t="s">
        <v>1257</v>
      </c>
      <c r="P24" s="375" t="s">
        <v>1407</v>
      </c>
    </row>
    <row r="25" spans="1:16" s="379" customFormat="1">
      <c r="A25" s="375" t="s">
        <v>1410</v>
      </c>
      <c r="B25" s="375" t="s">
        <v>1434</v>
      </c>
      <c r="C25" s="375" t="s">
        <v>1265</v>
      </c>
      <c r="D25" s="375" t="s">
        <v>1449</v>
      </c>
      <c r="E25" s="375" t="s">
        <v>1574</v>
      </c>
      <c r="F25" s="516"/>
      <c r="G25" s="516">
        <v>-4930</v>
      </c>
      <c r="H25" s="516">
        <v>-223743.29</v>
      </c>
      <c r="I25" s="375" t="s">
        <v>1636</v>
      </c>
      <c r="J25" s="375" t="s">
        <v>1637</v>
      </c>
      <c r="K25" s="516">
        <v>-4930</v>
      </c>
      <c r="L25" s="378">
        <v>0</v>
      </c>
      <c r="M25" s="378">
        <v>0</v>
      </c>
      <c r="N25" s="375" t="s">
        <v>1447</v>
      </c>
      <c r="O25" s="375" t="s">
        <v>1257</v>
      </c>
      <c r="P25" s="375" t="s">
        <v>1407</v>
      </c>
    </row>
    <row r="26" spans="1:16" s="379" customFormat="1">
      <c r="A26" s="375" t="s">
        <v>1448</v>
      </c>
      <c r="B26" s="375" t="s">
        <v>1434</v>
      </c>
      <c r="C26" s="375" t="s">
        <v>1349</v>
      </c>
      <c r="D26" s="375" t="s">
        <v>1639</v>
      </c>
      <c r="E26" s="375" t="s">
        <v>1106</v>
      </c>
      <c r="F26" s="516"/>
      <c r="G26" s="516">
        <v>-5000</v>
      </c>
      <c r="H26" s="516">
        <v>-228743.29</v>
      </c>
      <c r="I26" s="375" t="s">
        <v>1636</v>
      </c>
      <c r="J26" s="375" t="s">
        <v>1637</v>
      </c>
      <c r="K26" s="516">
        <v>-5000</v>
      </c>
      <c r="L26" s="378">
        <v>0</v>
      </c>
      <c r="M26" s="378">
        <v>0</v>
      </c>
      <c r="N26" s="375" t="s">
        <v>1447</v>
      </c>
      <c r="O26" s="375" t="s">
        <v>1257</v>
      </c>
      <c r="P26" s="375" t="s">
        <v>1407</v>
      </c>
    </row>
    <row r="27" spans="1:16" s="379" customFormat="1">
      <c r="A27" s="375" t="s">
        <v>1447</v>
      </c>
      <c r="B27" s="375" t="s">
        <v>1434</v>
      </c>
      <c r="C27" s="375" t="s">
        <v>1368</v>
      </c>
      <c r="D27" s="375" t="s">
        <v>1450</v>
      </c>
      <c r="E27" s="375" t="s">
        <v>1597</v>
      </c>
      <c r="F27" s="516"/>
      <c r="G27" s="516">
        <v>-18383.55</v>
      </c>
      <c r="H27" s="516">
        <v>-247126.84</v>
      </c>
      <c r="I27" s="375" t="s">
        <v>1264</v>
      </c>
      <c r="J27" s="375" t="s">
        <v>1615</v>
      </c>
      <c r="K27" s="516">
        <v>-18383.55</v>
      </c>
      <c r="L27" s="378">
        <v>0</v>
      </c>
      <c r="M27" s="378">
        <v>0</v>
      </c>
      <c r="N27" s="375" t="s">
        <v>1447</v>
      </c>
      <c r="O27" s="375" t="s">
        <v>1257</v>
      </c>
      <c r="P27" s="375" t="s">
        <v>1403</v>
      </c>
    </row>
    <row r="28" spans="1:16" s="379" customFormat="1">
      <c r="A28" s="375" t="s">
        <v>1447</v>
      </c>
      <c r="B28" s="375" t="s">
        <v>1414</v>
      </c>
      <c r="C28" s="375" t="s">
        <v>1284</v>
      </c>
      <c r="D28" s="375" t="s">
        <v>1451</v>
      </c>
      <c r="E28" s="375" t="s">
        <v>1452</v>
      </c>
      <c r="F28" s="516"/>
      <c r="G28" s="516">
        <v>-378.43</v>
      </c>
      <c r="H28" s="516">
        <v>-25696.959999999999</v>
      </c>
      <c r="I28" s="375" t="s">
        <v>1264</v>
      </c>
      <c r="J28" s="375" t="s">
        <v>1615</v>
      </c>
      <c r="K28" s="516">
        <v>-378.43</v>
      </c>
      <c r="L28" s="378">
        <v>0</v>
      </c>
      <c r="M28" s="378">
        <v>0</v>
      </c>
      <c r="N28" s="375" t="s">
        <v>1447</v>
      </c>
      <c r="O28" s="375" t="s">
        <v>1257</v>
      </c>
      <c r="P28" s="375" t="s">
        <v>1407</v>
      </c>
    </row>
    <row r="29" spans="1:16" s="379" customFormat="1">
      <c r="A29" s="375" t="s">
        <v>1447</v>
      </c>
      <c r="B29" s="375" t="s">
        <v>1447</v>
      </c>
      <c r="C29" s="375" t="s">
        <v>329</v>
      </c>
      <c r="D29" s="375" t="s">
        <v>1258</v>
      </c>
      <c r="E29" s="375" t="s">
        <v>644</v>
      </c>
      <c r="F29" s="516"/>
      <c r="G29" s="516">
        <v>-11.5</v>
      </c>
      <c r="H29" s="516">
        <v>-25708.46</v>
      </c>
      <c r="I29" s="375" t="s">
        <v>1264</v>
      </c>
      <c r="J29" s="375" t="s">
        <v>1615</v>
      </c>
      <c r="K29" s="516">
        <v>-11.5</v>
      </c>
      <c r="L29" s="378">
        <v>0</v>
      </c>
      <c r="M29" s="378">
        <v>0</v>
      </c>
      <c r="N29" s="375" t="s">
        <v>1447</v>
      </c>
      <c r="O29" s="375" t="s">
        <v>1257</v>
      </c>
      <c r="P29" s="375" t="s">
        <v>1409</v>
      </c>
    </row>
    <row r="30" spans="1:16" s="379" customFormat="1">
      <c r="A30" s="375" t="s">
        <v>1447</v>
      </c>
      <c r="B30" s="375" t="s">
        <v>1447</v>
      </c>
      <c r="C30" s="375" t="s">
        <v>329</v>
      </c>
      <c r="D30" s="375" t="s">
        <v>1258</v>
      </c>
      <c r="E30" s="375" t="s">
        <v>644</v>
      </c>
      <c r="F30" s="516"/>
      <c r="G30" s="516">
        <v>-403.43</v>
      </c>
      <c r="H30" s="516">
        <v>-26111.89</v>
      </c>
      <c r="I30" s="375" t="s">
        <v>1264</v>
      </c>
      <c r="J30" s="375" t="s">
        <v>1615</v>
      </c>
      <c r="K30" s="516">
        <v>-403.43</v>
      </c>
      <c r="L30" s="378">
        <v>0</v>
      </c>
      <c r="M30" s="378">
        <v>0</v>
      </c>
      <c r="N30" s="375" t="s">
        <v>1447</v>
      </c>
      <c r="O30" s="375" t="s">
        <v>1257</v>
      </c>
      <c r="P30" s="375" t="s">
        <v>1409</v>
      </c>
    </row>
    <row r="31" spans="1:16" s="379" customFormat="1">
      <c r="A31" s="375" t="s">
        <v>1447</v>
      </c>
      <c r="B31" s="375" t="s">
        <v>1447</v>
      </c>
      <c r="C31" s="375" t="s">
        <v>329</v>
      </c>
      <c r="D31" s="375" t="s">
        <v>1258</v>
      </c>
      <c r="E31" s="375" t="s">
        <v>644</v>
      </c>
      <c r="F31" s="516"/>
      <c r="G31" s="516">
        <v>-302.60000000000002</v>
      </c>
      <c r="H31" s="516">
        <v>-26414.49</v>
      </c>
      <c r="I31" s="375" t="s">
        <v>1264</v>
      </c>
      <c r="J31" s="375" t="s">
        <v>1615</v>
      </c>
      <c r="K31" s="516">
        <v>-302.60000000000002</v>
      </c>
      <c r="L31" s="378">
        <v>0</v>
      </c>
      <c r="M31" s="378">
        <v>0</v>
      </c>
      <c r="N31" s="375" t="s">
        <v>1447</v>
      </c>
      <c r="O31" s="375" t="s">
        <v>1257</v>
      </c>
      <c r="P31" s="375" t="s">
        <v>1409</v>
      </c>
    </row>
    <row r="32" spans="1:16" s="379" customFormat="1">
      <c r="A32" s="375" t="s">
        <v>1447</v>
      </c>
      <c r="B32" s="375" t="s">
        <v>1447</v>
      </c>
      <c r="C32" s="375" t="s">
        <v>329</v>
      </c>
      <c r="D32" s="375" t="s">
        <v>1258</v>
      </c>
      <c r="E32" s="375" t="s">
        <v>644</v>
      </c>
      <c r="F32" s="516"/>
      <c r="G32" s="516">
        <v>-11.5</v>
      </c>
      <c r="H32" s="377">
        <v>0</v>
      </c>
      <c r="I32" s="375" t="s">
        <v>1636</v>
      </c>
      <c r="J32" s="375" t="s">
        <v>1637</v>
      </c>
      <c r="K32" s="516">
        <v>-11.5</v>
      </c>
      <c r="L32" s="378">
        <v>0</v>
      </c>
      <c r="M32" s="378">
        <v>0</v>
      </c>
      <c r="N32" s="375" t="s">
        <v>1447</v>
      </c>
      <c r="O32" s="375" t="s">
        <v>1257</v>
      </c>
      <c r="P32" s="375" t="s">
        <v>1409</v>
      </c>
    </row>
    <row r="33" spans="1:16" s="379" customFormat="1">
      <c r="A33" s="375" t="s">
        <v>1415</v>
      </c>
      <c r="B33" s="375" t="s">
        <v>1415</v>
      </c>
      <c r="C33" s="375" t="s">
        <v>256</v>
      </c>
      <c r="D33" s="375" t="s">
        <v>1453</v>
      </c>
      <c r="E33" s="375" t="s">
        <v>1454</v>
      </c>
      <c r="F33" s="516"/>
      <c r="G33" s="516">
        <v>-3153.6</v>
      </c>
      <c r="H33" s="516">
        <v>-3153.6</v>
      </c>
      <c r="I33" s="375" t="s">
        <v>1264</v>
      </c>
      <c r="J33" s="375" t="s">
        <v>1615</v>
      </c>
      <c r="K33" s="516">
        <v>-3153.6</v>
      </c>
      <c r="L33" s="378">
        <v>0</v>
      </c>
      <c r="M33" s="378">
        <v>0</v>
      </c>
      <c r="N33" s="375" t="s">
        <v>1415</v>
      </c>
      <c r="O33" s="375" t="s">
        <v>1257</v>
      </c>
      <c r="P33" s="375" t="s">
        <v>1407</v>
      </c>
    </row>
    <row r="34" spans="1:16" s="379" customFormat="1">
      <c r="A34" s="375" t="s">
        <v>1415</v>
      </c>
      <c r="B34" s="375" t="s">
        <v>1415</v>
      </c>
      <c r="C34" s="375" t="s">
        <v>256</v>
      </c>
      <c r="D34" s="375" t="s">
        <v>1455</v>
      </c>
      <c r="E34" s="375" t="s">
        <v>1456</v>
      </c>
      <c r="F34" s="516"/>
      <c r="G34" s="516">
        <v>-928.72</v>
      </c>
      <c r="H34" s="516">
        <v>-4082.32</v>
      </c>
      <c r="I34" s="375" t="s">
        <v>1264</v>
      </c>
      <c r="J34" s="375" t="s">
        <v>1615</v>
      </c>
      <c r="K34" s="516">
        <v>-928.72</v>
      </c>
      <c r="L34" s="378">
        <v>0</v>
      </c>
      <c r="M34" s="378">
        <v>0</v>
      </c>
      <c r="N34" s="375" t="s">
        <v>1415</v>
      </c>
      <c r="O34" s="375" t="s">
        <v>1257</v>
      </c>
      <c r="P34" s="375" t="s">
        <v>1407</v>
      </c>
    </row>
    <row r="35" spans="1:16" s="379" customFormat="1">
      <c r="A35" s="375" t="s">
        <v>1415</v>
      </c>
      <c r="B35" s="375" t="s">
        <v>1447</v>
      </c>
      <c r="C35" s="375" t="s">
        <v>256</v>
      </c>
      <c r="D35" s="375" t="s">
        <v>1457</v>
      </c>
      <c r="E35" s="375" t="s">
        <v>1458</v>
      </c>
      <c r="F35" s="516"/>
      <c r="G35" s="516">
        <v>-4246</v>
      </c>
      <c r="H35" s="516">
        <v>-8328.32</v>
      </c>
      <c r="I35" s="375" t="s">
        <v>1264</v>
      </c>
      <c r="J35" s="375" t="s">
        <v>1615</v>
      </c>
      <c r="K35" s="516">
        <v>-4246</v>
      </c>
      <c r="L35" s="378">
        <v>0</v>
      </c>
      <c r="M35" s="378">
        <v>0</v>
      </c>
      <c r="N35" s="375" t="s">
        <v>1415</v>
      </c>
      <c r="O35" s="375" t="s">
        <v>1257</v>
      </c>
      <c r="P35" s="375" t="s">
        <v>1407</v>
      </c>
    </row>
    <row r="36" spans="1:16" s="379" customFormat="1">
      <c r="A36" s="375" t="s">
        <v>1415</v>
      </c>
      <c r="B36" s="375" t="s">
        <v>1415</v>
      </c>
      <c r="C36" s="375" t="s">
        <v>1221</v>
      </c>
      <c r="D36" s="375" t="s">
        <v>1459</v>
      </c>
      <c r="E36" s="375" t="s">
        <v>1460</v>
      </c>
      <c r="F36" s="516"/>
      <c r="G36" s="516">
        <v>-1269.4000000000001</v>
      </c>
      <c r="H36" s="516">
        <v>-9597.7199999999993</v>
      </c>
      <c r="I36" s="375" t="s">
        <v>1264</v>
      </c>
      <c r="J36" s="375" t="s">
        <v>1615</v>
      </c>
      <c r="K36" s="516">
        <v>-1269.4000000000001</v>
      </c>
      <c r="L36" s="378">
        <v>0</v>
      </c>
      <c r="M36" s="378">
        <v>0</v>
      </c>
      <c r="N36" s="375" t="s">
        <v>1415</v>
      </c>
      <c r="O36" s="375" t="s">
        <v>1257</v>
      </c>
      <c r="P36" s="375" t="s">
        <v>1407</v>
      </c>
    </row>
    <row r="37" spans="1:16" s="379" customFormat="1">
      <c r="A37" s="375" t="s">
        <v>1415</v>
      </c>
      <c r="B37" s="375" t="s">
        <v>1415</v>
      </c>
      <c r="C37" s="375" t="s">
        <v>1221</v>
      </c>
      <c r="D37" s="375" t="s">
        <v>1461</v>
      </c>
      <c r="E37" s="375" t="s">
        <v>1462</v>
      </c>
      <c r="F37" s="516"/>
      <c r="G37" s="516">
        <v>-76.7</v>
      </c>
      <c r="H37" s="516">
        <v>-9674.42</v>
      </c>
      <c r="I37" s="375" t="s">
        <v>1264</v>
      </c>
      <c r="J37" s="375" t="s">
        <v>1615</v>
      </c>
      <c r="K37" s="516">
        <v>-76.7</v>
      </c>
      <c r="L37" s="378">
        <v>0</v>
      </c>
      <c r="M37" s="378">
        <v>0</v>
      </c>
      <c r="N37" s="375" t="s">
        <v>1415</v>
      </c>
      <c r="O37" s="375" t="s">
        <v>1257</v>
      </c>
      <c r="P37" s="375" t="s">
        <v>1407</v>
      </c>
    </row>
    <row r="38" spans="1:16" s="379" customFormat="1">
      <c r="A38" s="375" t="s">
        <v>1415</v>
      </c>
      <c r="B38" s="375" t="s">
        <v>1415</v>
      </c>
      <c r="C38" s="375" t="s">
        <v>256</v>
      </c>
      <c r="D38" s="375" t="s">
        <v>1463</v>
      </c>
      <c r="E38" s="375" t="s">
        <v>1462</v>
      </c>
      <c r="F38" s="516"/>
      <c r="G38" s="516">
        <v>-3545.65</v>
      </c>
      <c r="H38" s="516">
        <v>-13220.07</v>
      </c>
      <c r="I38" s="375" t="s">
        <v>1264</v>
      </c>
      <c r="J38" s="375" t="s">
        <v>1615</v>
      </c>
      <c r="K38" s="516">
        <v>-3545.65</v>
      </c>
      <c r="L38" s="378">
        <v>0</v>
      </c>
      <c r="M38" s="378">
        <v>0</v>
      </c>
      <c r="N38" s="375" t="s">
        <v>1415</v>
      </c>
      <c r="O38" s="375" t="s">
        <v>1257</v>
      </c>
      <c r="P38" s="375" t="s">
        <v>1407</v>
      </c>
    </row>
    <row r="39" spans="1:16" s="379" customFormat="1">
      <c r="A39" s="375" t="s">
        <v>1415</v>
      </c>
      <c r="B39" s="375" t="s">
        <v>1415</v>
      </c>
      <c r="C39" s="375" t="s">
        <v>329</v>
      </c>
      <c r="D39" s="375" t="s">
        <v>1258</v>
      </c>
      <c r="E39" s="375" t="s">
        <v>644</v>
      </c>
      <c r="F39" s="516"/>
      <c r="G39" s="516">
        <v>-11.5</v>
      </c>
      <c r="H39" s="376">
        <v>23</v>
      </c>
      <c r="I39" s="375" t="s">
        <v>1264</v>
      </c>
      <c r="J39" s="375" t="s">
        <v>1615</v>
      </c>
      <c r="K39" s="516">
        <v>-11.5</v>
      </c>
      <c r="L39" s="378">
        <v>0</v>
      </c>
      <c r="M39" s="378">
        <v>0</v>
      </c>
      <c r="N39" s="375" t="s">
        <v>1415</v>
      </c>
      <c r="O39" s="375" t="s">
        <v>1257</v>
      </c>
      <c r="P39" s="375" t="s">
        <v>1409</v>
      </c>
    </row>
    <row r="40" spans="1:16" s="379" customFormat="1">
      <c r="A40" s="375" t="s">
        <v>1415</v>
      </c>
      <c r="B40" s="375" t="s">
        <v>1415</v>
      </c>
      <c r="C40" s="375" t="s">
        <v>329</v>
      </c>
      <c r="D40" s="375" t="s">
        <v>1258</v>
      </c>
      <c r="E40" s="375" t="s">
        <v>644</v>
      </c>
      <c r="F40" s="516"/>
      <c r="G40" s="516">
        <v>-11.5</v>
      </c>
      <c r="H40" s="376">
        <v>11.5</v>
      </c>
      <c r="I40" s="375" t="s">
        <v>1264</v>
      </c>
      <c r="J40" s="375" t="s">
        <v>1615</v>
      </c>
      <c r="K40" s="516">
        <v>-11.5</v>
      </c>
      <c r="L40" s="378">
        <v>0</v>
      </c>
      <c r="M40" s="378">
        <v>0</v>
      </c>
      <c r="N40" s="375" t="s">
        <v>1415</v>
      </c>
      <c r="O40" s="375" t="s">
        <v>1257</v>
      </c>
      <c r="P40" s="375" t="s">
        <v>1409</v>
      </c>
    </row>
    <row r="41" spans="1:16" s="379" customFormat="1">
      <c r="A41" s="375" t="s">
        <v>1415</v>
      </c>
      <c r="B41" s="375" t="s">
        <v>1415</v>
      </c>
      <c r="C41" s="375" t="s">
        <v>329</v>
      </c>
      <c r="D41" s="375" t="s">
        <v>1258</v>
      </c>
      <c r="E41" s="375" t="s">
        <v>644</v>
      </c>
      <c r="F41" s="516"/>
      <c r="G41" s="516">
        <v>-11.5</v>
      </c>
      <c r="H41" s="377">
        <v>0</v>
      </c>
      <c r="I41" s="375" t="s">
        <v>1264</v>
      </c>
      <c r="J41" s="375" t="s">
        <v>1615</v>
      </c>
      <c r="K41" s="516">
        <v>-11.5</v>
      </c>
      <c r="L41" s="378">
        <v>0</v>
      </c>
      <c r="M41" s="378">
        <v>0</v>
      </c>
      <c r="N41" s="375" t="s">
        <v>1415</v>
      </c>
      <c r="O41" s="375" t="s">
        <v>1257</v>
      </c>
      <c r="P41" s="375" t="s">
        <v>1409</v>
      </c>
    </row>
    <row r="42" spans="1:16" s="379" customFormat="1">
      <c r="A42" s="375" t="s">
        <v>1417</v>
      </c>
      <c r="B42" s="375" t="s">
        <v>1417</v>
      </c>
      <c r="C42" s="375" t="s">
        <v>1221</v>
      </c>
      <c r="D42" s="375" t="s">
        <v>1464</v>
      </c>
      <c r="E42" s="375" t="s">
        <v>378</v>
      </c>
      <c r="F42" s="516"/>
      <c r="G42" s="516">
        <v>-2940.19</v>
      </c>
      <c r="H42" s="516">
        <v>-2940.19</v>
      </c>
      <c r="I42" s="375" t="s">
        <v>1264</v>
      </c>
      <c r="J42" s="375" t="s">
        <v>1615</v>
      </c>
      <c r="K42" s="516">
        <v>-2940.19</v>
      </c>
      <c r="L42" s="378">
        <v>0</v>
      </c>
      <c r="M42" s="378">
        <v>0</v>
      </c>
      <c r="N42" s="375" t="s">
        <v>1417</v>
      </c>
      <c r="O42" s="375" t="s">
        <v>1257</v>
      </c>
      <c r="P42" s="375" t="s">
        <v>1407</v>
      </c>
    </row>
    <row r="43" spans="1:16" s="379" customFormat="1">
      <c r="A43" s="375" t="s">
        <v>1417</v>
      </c>
      <c r="B43" s="375" t="s">
        <v>1417</v>
      </c>
      <c r="C43" s="375" t="s">
        <v>256</v>
      </c>
      <c r="D43" s="375" t="s">
        <v>1465</v>
      </c>
      <c r="E43" s="375" t="s">
        <v>378</v>
      </c>
      <c r="F43" s="516"/>
      <c r="G43" s="516">
        <v>-646.6</v>
      </c>
      <c r="H43" s="516">
        <v>-3586.79</v>
      </c>
      <c r="I43" s="375" t="s">
        <v>1264</v>
      </c>
      <c r="J43" s="375" t="s">
        <v>1615</v>
      </c>
      <c r="K43" s="516">
        <v>-646.6</v>
      </c>
      <c r="L43" s="378">
        <v>0</v>
      </c>
      <c r="M43" s="378">
        <v>0</v>
      </c>
      <c r="N43" s="375" t="s">
        <v>1417</v>
      </c>
      <c r="O43" s="375" t="s">
        <v>1257</v>
      </c>
      <c r="P43" s="375" t="s">
        <v>1407</v>
      </c>
    </row>
    <row r="44" spans="1:16" s="379" customFormat="1">
      <c r="A44" s="375" t="s">
        <v>1417</v>
      </c>
      <c r="B44" s="375" t="s">
        <v>1417</v>
      </c>
      <c r="C44" s="375" t="s">
        <v>256</v>
      </c>
      <c r="D44" s="375" t="s">
        <v>1466</v>
      </c>
      <c r="E44" s="375" t="s">
        <v>1467</v>
      </c>
      <c r="F44" s="516"/>
      <c r="G44" s="516">
        <v>-3044.16</v>
      </c>
      <c r="H44" s="516">
        <v>-6630.95</v>
      </c>
      <c r="I44" s="375" t="s">
        <v>1264</v>
      </c>
      <c r="J44" s="375" t="s">
        <v>1615</v>
      </c>
      <c r="K44" s="516">
        <v>-3044.16</v>
      </c>
      <c r="L44" s="378">
        <v>0</v>
      </c>
      <c r="M44" s="378">
        <v>0</v>
      </c>
      <c r="N44" s="375" t="s">
        <v>1417</v>
      </c>
      <c r="O44" s="375" t="s">
        <v>1257</v>
      </c>
      <c r="P44" s="375" t="s">
        <v>1407</v>
      </c>
    </row>
    <row r="45" spans="1:16" s="379" customFormat="1">
      <c r="A45" s="375" t="s">
        <v>1448</v>
      </c>
      <c r="B45" s="375" t="s">
        <v>1448</v>
      </c>
      <c r="C45" s="375" t="s">
        <v>256</v>
      </c>
      <c r="D45" s="375" t="s">
        <v>1468</v>
      </c>
      <c r="E45" s="375" t="s">
        <v>1456</v>
      </c>
      <c r="F45" s="516"/>
      <c r="G45" s="516">
        <v>-624</v>
      </c>
      <c r="H45" s="516">
        <v>-624</v>
      </c>
      <c r="I45" s="375" t="s">
        <v>1264</v>
      </c>
      <c r="J45" s="375" t="s">
        <v>1615</v>
      </c>
      <c r="K45" s="516">
        <v>-624</v>
      </c>
      <c r="L45" s="378">
        <v>0</v>
      </c>
      <c r="M45" s="378">
        <v>0</v>
      </c>
      <c r="N45" s="375" t="s">
        <v>1448</v>
      </c>
      <c r="O45" s="375" t="s">
        <v>1257</v>
      </c>
      <c r="P45" s="375" t="s">
        <v>1407</v>
      </c>
    </row>
    <row r="46" spans="1:16" s="379" customFormat="1">
      <c r="A46" s="375" t="s">
        <v>1448</v>
      </c>
      <c r="B46" s="375" t="s">
        <v>1417</v>
      </c>
      <c r="C46" s="375" t="s">
        <v>256</v>
      </c>
      <c r="D46" s="375" t="s">
        <v>1469</v>
      </c>
      <c r="E46" s="375" t="s">
        <v>1627</v>
      </c>
      <c r="F46" s="516"/>
      <c r="G46" s="516">
        <v>-2145.3000000000002</v>
      </c>
      <c r="H46" s="516">
        <v>-2769.3</v>
      </c>
      <c r="I46" s="375" t="s">
        <v>1264</v>
      </c>
      <c r="J46" s="375" t="s">
        <v>1615</v>
      </c>
      <c r="K46" s="516">
        <v>-2145.3000000000002</v>
      </c>
      <c r="L46" s="378">
        <v>0</v>
      </c>
      <c r="M46" s="378">
        <v>0</v>
      </c>
      <c r="N46" s="375" t="s">
        <v>1448</v>
      </c>
      <c r="O46" s="375" t="s">
        <v>1257</v>
      </c>
      <c r="P46" s="375" t="s">
        <v>1407</v>
      </c>
    </row>
    <row r="47" spans="1:16" s="379" customFormat="1">
      <c r="A47" s="375" t="s">
        <v>1448</v>
      </c>
      <c r="B47" s="375" t="s">
        <v>1448</v>
      </c>
      <c r="C47" s="375" t="s">
        <v>256</v>
      </c>
      <c r="D47" s="375" t="s">
        <v>1470</v>
      </c>
      <c r="E47" s="375" t="s">
        <v>1629</v>
      </c>
      <c r="F47" s="516"/>
      <c r="G47" s="516">
        <v>-4504.1000000000004</v>
      </c>
      <c r="H47" s="516">
        <v>-7273.4</v>
      </c>
      <c r="I47" s="375" t="s">
        <v>1264</v>
      </c>
      <c r="J47" s="375" t="s">
        <v>1615</v>
      </c>
      <c r="K47" s="516">
        <v>-4504.1000000000004</v>
      </c>
      <c r="L47" s="378">
        <v>0</v>
      </c>
      <c r="M47" s="378">
        <v>0</v>
      </c>
      <c r="N47" s="375" t="s">
        <v>1448</v>
      </c>
      <c r="O47" s="375" t="s">
        <v>1257</v>
      </c>
      <c r="P47" s="375" t="s">
        <v>1407</v>
      </c>
    </row>
    <row r="48" spans="1:16" s="379" customFormat="1">
      <c r="A48" s="375" t="s">
        <v>1448</v>
      </c>
      <c r="B48" s="375" t="s">
        <v>1448</v>
      </c>
      <c r="C48" s="375" t="s">
        <v>329</v>
      </c>
      <c r="D48" s="375" t="s">
        <v>1258</v>
      </c>
      <c r="E48" s="375" t="s">
        <v>644</v>
      </c>
      <c r="F48" s="516"/>
      <c r="G48" s="516">
        <v>-11.5</v>
      </c>
      <c r="H48" s="377">
        <v>0</v>
      </c>
      <c r="I48" s="375" t="s">
        <v>1264</v>
      </c>
      <c r="J48" s="375" t="s">
        <v>1615</v>
      </c>
      <c r="K48" s="516">
        <v>-11.5</v>
      </c>
      <c r="L48" s="378">
        <v>0</v>
      </c>
      <c r="M48" s="378">
        <v>0</v>
      </c>
      <c r="N48" s="375" t="s">
        <v>1448</v>
      </c>
      <c r="O48" s="375" t="s">
        <v>1257</v>
      </c>
      <c r="P48" s="375" t="s">
        <v>1409</v>
      </c>
    </row>
    <row r="49" spans="1:16" s="379" customFormat="1">
      <c r="A49" s="375" t="s">
        <v>1448</v>
      </c>
      <c r="B49" s="375" t="s">
        <v>1434</v>
      </c>
      <c r="C49" s="375" t="s">
        <v>1318</v>
      </c>
      <c r="D49" s="375" t="s">
        <v>1471</v>
      </c>
      <c r="E49" s="375" t="s">
        <v>1375</v>
      </c>
      <c r="F49" s="516"/>
      <c r="G49" s="516">
        <v>-249733.33</v>
      </c>
      <c r="H49" s="516">
        <v>-249733.33</v>
      </c>
      <c r="I49" s="375" t="s">
        <v>1264</v>
      </c>
      <c r="J49" s="375" t="s">
        <v>1615</v>
      </c>
      <c r="K49" s="516">
        <v>-249733.33</v>
      </c>
      <c r="L49" s="378">
        <v>0</v>
      </c>
      <c r="M49" s="378">
        <v>0</v>
      </c>
      <c r="N49" s="375" t="s">
        <v>1424</v>
      </c>
      <c r="O49" s="375" t="s">
        <v>1257</v>
      </c>
      <c r="P49" s="375" t="s">
        <v>1407</v>
      </c>
    </row>
    <row r="50" spans="1:16" s="379" customFormat="1">
      <c r="A50" s="375" t="s">
        <v>1476</v>
      </c>
      <c r="B50" s="375" t="s">
        <v>1401</v>
      </c>
      <c r="C50" s="375" t="s">
        <v>1234</v>
      </c>
      <c r="D50" s="375" t="s">
        <v>1618</v>
      </c>
      <c r="E50" s="375" t="s">
        <v>1376</v>
      </c>
      <c r="F50" s="376">
        <v>439786.42</v>
      </c>
      <c r="G50" s="376"/>
      <c r="H50" s="377">
        <v>0</v>
      </c>
      <c r="I50" s="375" t="s">
        <v>1264</v>
      </c>
      <c r="J50" s="375" t="s">
        <v>1615</v>
      </c>
      <c r="K50" s="376">
        <v>439786.42</v>
      </c>
      <c r="L50" s="378">
        <v>0</v>
      </c>
      <c r="M50" s="378">
        <v>0</v>
      </c>
      <c r="N50" s="375" t="s">
        <v>1424</v>
      </c>
      <c r="O50" s="375" t="s">
        <v>1257</v>
      </c>
      <c r="P50" s="375" t="s">
        <v>1407</v>
      </c>
    </row>
    <row r="51" spans="1:16" s="379" customFormat="1">
      <c r="A51" s="375" t="s">
        <v>1472</v>
      </c>
      <c r="B51" s="375" t="s">
        <v>1473</v>
      </c>
      <c r="C51" s="375" t="s">
        <v>256</v>
      </c>
      <c r="D51" s="375" t="s">
        <v>1474</v>
      </c>
      <c r="E51" s="375" t="s">
        <v>1367</v>
      </c>
      <c r="F51" s="516"/>
      <c r="G51" s="516">
        <v>-2017</v>
      </c>
      <c r="H51" s="516">
        <v>-2017</v>
      </c>
      <c r="I51" s="375" t="s">
        <v>1264</v>
      </c>
      <c r="J51" s="375" t="s">
        <v>1615</v>
      </c>
      <c r="K51" s="516">
        <v>-2017</v>
      </c>
      <c r="L51" s="378">
        <v>0</v>
      </c>
      <c r="M51" s="378">
        <v>0</v>
      </c>
      <c r="N51" s="375" t="s">
        <v>1430</v>
      </c>
      <c r="O51" s="375" t="s">
        <v>1257</v>
      </c>
      <c r="P51" s="375" t="s">
        <v>1407</v>
      </c>
    </row>
    <row r="52" spans="1:16" s="379" customFormat="1">
      <c r="A52" s="375" t="s">
        <v>1424</v>
      </c>
      <c r="B52" s="375" t="s">
        <v>1424</v>
      </c>
      <c r="C52" s="375" t="s">
        <v>1284</v>
      </c>
      <c r="D52" s="375" t="s">
        <v>1475</v>
      </c>
      <c r="E52" s="375" t="s">
        <v>1452</v>
      </c>
      <c r="F52" s="516"/>
      <c r="G52" s="516">
        <v>-491.34</v>
      </c>
      <c r="H52" s="516">
        <v>-2508.34</v>
      </c>
      <c r="I52" s="375" t="s">
        <v>1264</v>
      </c>
      <c r="J52" s="375" t="s">
        <v>1615</v>
      </c>
      <c r="K52" s="516">
        <v>-491.34</v>
      </c>
      <c r="L52" s="378">
        <v>0</v>
      </c>
      <c r="M52" s="378">
        <v>0</v>
      </c>
      <c r="N52" s="375" t="s">
        <v>1430</v>
      </c>
      <c r="O52" s="375" t="s">
        <v>1257</v>
      </c>
      <c r="P52" s="375" t="s">
        <v>1407</v>
      </c>
    </row>
    <row r="53" spans="1:16" s="379" customFormat="1">
      <c r="A53" s="375" t="s">
        <v>1476</v>
      </c>
      <c r="B53" s="375" t="s">
        <v>1477</v>
      </c>
      <c r="C53" s="375" t="s">
        <v>1223</v>
      </c>
      <c r="D53" s="375" t="s">
        <v>1478</v>
      </c>
      <c r="E53" s="375" t="s">
        <v>1381</v>
      </c>
      <c r="F53" s="516"/>
      <c r="G53" s="516">
        <v>-1674</v>
      </c>
      <c r="H53" s="516">
        <v>-4182.34</v>
      </c>
      <c r="I53" s="375" t="s">
        <v>1264</v>
      </c>
      <c r="J53" s="375" t="s">
        <v>1615</v>
      </c>
      <c r="K53" s="516">
        <v>-1674</v>
      </c>
      <c r="L53" s="378">
        <v>0</v>
      </c>
      <c r="M53" s="378">
        <v>0</v>
      </c>
      <c r="N53" s="375" t="s">
        <v>1430</v>
      </c>
      <c r="O53" s="375" t="s">
        <v>1257</v>
      </c>
      <c r="P53" s="375" t="s">
        <v>1403</v>
      </c>
    </row>
    <row r="54" spans="1:16" s="379" customFormat="1">
      <c r="A54" s="375" t="s">
        <v>1476</v>
      </c>
      <c r="B54" s="375" t="s">
        <v>1477</v>
      </c>
      <c r="C54" s="375" t="s">
        <v>1224</v>
      </c>
      <c r="D54" s="375" t="s">
        <v>1479</v>
      </c>
      <c r="E54" s="375" t="s">
        <v>1381</v>
      </c>
      <c r="F54" s="516"/>
      <c r="G54" s="516">
        <v>-540</v>
      </c>
      <c r="H54" s="516">
        <v>-4722.34</v>
      </c>
      <c r="I54" s="375" t="s">
        <v>1264</v>
      </c>
      <c r="J54" s="375" t="s">
        <v>1615</v>
      </c>
      <c r="K54" s="516">
        <v>-540</v>
      </c>
      <c r="L54" s="378">
        <v>0</v>
      </c>
      <c r="M54" s="378">
        <v>0</v>
      </c>
      <c r="N54" s="375" t="s">
        <v>1430</v>
      </c>
      <c r="O54" s="375" t="s">
        <v>1257</v>
      </c>
      <c r="P54" s="375" t="s">
        <v>1403</v>
      </c>
    </row>
    <row r="55" spans="1:16" s="379" customFormat="1">
      <c r="A55" s="375" t="s">
        <v>1430</v>
      </c>
      <c r="B55" s="375" t="s">
        <v>1401</v>
      </c>
      <c r="C55" s="375" t="s">
        <v>256</v>
      </c>
      <c r="D55" s="375" t="s">
        <v>1480</v>
      </c>
      <c r="E55" s="375" t="s">
        <v>1481</v>
      </c>
      <c r="F55" s="516"/>
      <c r="G55" s="516">
        <v>-2619.8200000000002</v>
      </c>
      <c r="H55" s="516">
        <v>-7342.16</v>
      </c>
      <c r="I55" s="375" t="s">
        <v>1264</v>
      </c>
      <c r="J55" s="375" t="s">
        <v>1615</v>
      </c>
      <c r="K55" s="516">
        <v>-2619.8200000000002</v>
      </c>
      <c r="L55" s="378">
        <v>0</v>
      </c>
      <c r="M55" s="378">
        <v>0</v>
      </c>
      <c r="N55" s="375" t="s">
        <v>1430</v>
      </c>
      <c r="O55" s="375" t="s">
        <v>1257</v>
      </c>
      <c r="P55" s="375" t="s">
        <v>1407</v>
      </c>
    </row>
    <row r="56" spans="1:16" s="379" customFormat="1">
      <c r="A56" s="375" t="s">
        <v>1430</v>
      </c>
      <c r="B56" s="375" t="s">
        <v>1430</v>
      </c>
      <c r="C56" s="375" t="s">
        <v>329</v>
      </c>
      <c r="D56" s="375" t="s">
        <v>1258</v>
      </c>
      <c r="E56" s="375" t="s">
        <v>644</v>
      </c>
      <c r="F56" s="516"/>
      <c r="G56" s="516">
        <v>-11.5</v>
      </c>
      <c r="H56" s="377">
        <v>0</v>
      </c>
      <c r="I56" s="375" t="s">
        <v>1264</v>
      </c>
      <c r="J56" s="375" t="s">
        <v>1615</v>
      </c>
      <c r="K56" s="516">
        <v>-11.5</v>
      </c>
      <c r="L56" s="378">
        <v>0</v>
      </c>
      <c r="M56" s="378">
        <v>0</v>
      </c>
      <c r="N56" s="375" t="s">
        <v>1430</v>
      </c>
      <c r="O56" s="375" t="s">
        <v>1257</v>
      </c>
      <c r="P56" s="375" t="s">
        <v>1409</v>
      </c>
    </row>
    <row r="57" spans="1:16" s="379" customFormat="1">
      <c r="A57" s="375" t="s">
        <v>1482</v>
      </c>
      <c r="B57" s="375" t="s">
        <v>1482</v>
      </c>
      <c r="C57" s="375" t="s">
        <v>329</v>
      </c>
      <c r="D57" s="375" t="s">
        <v>1258</v>
      </c>
      <c r="E57" s="375" t="s">
        <v>644</v>
      </c>
      <c r="F57" s="516"/>
      <c r="G57" s="516">
        <v>-10</v>
      </c>
      <c r="H57" s="377">
        <v>0</v>
      </c>
      <c r="I57" s="375" t="s">
        <v>1264</v>
      </c>
      <c r="J57" s="375" t="s">
        <v>1615</v>
      </c>
      <c r="K57" s="516">
        <v>-10</v>
      </c>
      <c r="L57" s="378">
        <v>0</v>
      </c>
      <c r="M57" s="378">
        <v>0</v>
      </c>
      <c r="N57" s="375" t="s">
        <v>1482</v>
      </c>
      <c r="O57" s="375" t="s">
        <v>1257</v>
      </c>
      <c r="P57" s="375" t="s">
        <v>1409</v>
      </c>
    </row>
    <row r="58" spans="1:16" s="379" customFormat="1">
      <c r="A58" s="375" t="s">
        <v>1483</v>
      </c>
      <c r="B58" s="375" t="s">
        <v>1483</v>
      </c>
      <c r="C58" s="375" t="s">
        <v>1287</v>
      </c>
      <c r="D58" s="375" t="s">
        <v>1484</v>
      </c>
      <c r="E58" s="375" t="s">
        <v>1485</v>
      </c>
      <c r="F58" s="516"/>
      <c r="G58" s="516">
        <v>-1581.55</v>
      </c>
      <c r="H58" s="516">
        <v>-1581.55</v>
      </c>
      <c r="I58" s="375" t="s">
        <v>1264</v>
      </c>
      <c r="J58" s="375" t="s">
        <v>1615</v>
      </c>
      <c r="K58" s="516">
        <v>-1581.55</v>
      </c>
      <c r="L58" s="378">
        <v>0</v>
      </c>
      <c r="M58" s="378">
        <v>0</v>
      </c>
      <c r="N58" s="375" t="s">
        <v>1483</v>
      </c>
      <c r="O58" s="375" t="s">
        <v>1257</v>
      </c>
      <c r="P58" s="375" t="s">
        <v>1407</v>
      </c>
    </row>
    <row r="59" spans="1:16" s="379" customFormat="1">
      <c r="A59" s="375" t="s">
        <v>1482</v>
      </c>
      <c r="B59" s="375" t="s">
        <v>1482</v>
      </c>
      <c r="C59" s="375" t="s">
        <v>1287</v>
      </c>
      <c r="D59" s="375" t="s">
        <v>1486</v>
      </c>
      <c r="E59" s="375" t="s">
        <v>1485</v>
      </c>
      <c r="F59" s="516"/>
      <c r="G59" s="516">
        <v>-647.45000000000005</v>
      </c>
      <c r="H59" s="516">
        <v>-2229</v>
      </c>
      <c r="I59" s="375" t="s">
        <v>1264</v>
      </c>
      <c r="J59" s="375" t="s">
        <v>1615</v>
      </c>
      <c r="K59" s="516">
        <v>-647.45000000000005</v>
      </c>
      <c r="L59" s="378">
        <v>0</v>
      </c>
      <c r="M59" s="378">
        <v>0</v>
      </c>
      <c r="N59" s="375" t="s">
        <v>1483</v>
      </c>
      <c r="O59" s="375" t="s">
        <v>1257</v>
      </c>
      <c r="P59" s="375" t="s">
        <v>1407</v>
      </c>
    </row>
    <row r="60" spans="1:16" s="379" customFormat="1">
      <c r="A60" s="375" t="s">
        <v>1476</v>
      </c>
      <c r="B60" s="375" t="s">
        <v>1434</v>
      </c>
      <c r="C60" s="375" t="s">
        <v>1272</v>
      </c>
      <c r="D60" s="375" t="s">
        <v>1490</v>
      </c>
      <c r="E60" s="375" t="s">
        <v>1381</v>
      </c>
      <c r="F60" s="516"/>
      <c r="G60" s="516">
        <v>-6758.27</v>
      </c>
      <c r="H60" s="516">
        <v>-6758.27</v>
      </c>
      <c r="I60" s="375" t="s">
        <v>1636</v>
      </c>
      <c r="J60" s="375" t="s">
        <v>1637</v>
      </c>
      <c r="K60" s="516">
        <v>-6758.27</v>
      </c>
      <c r="L60" s="378">
        <v>0</v>
      </c>
      <c r="M60" s="378">
        <v>0</v>
      </c>
      <c r="N60" s="375" t="s">
        <v>1476</v>
      </c>
      <c r="O60" s="375" t="s">
        <v>1257</v>
      </c>
      <c r="P60" s="375" t="s">
        <v>1403</v>
      </c>
    </row>
    <row r="61" spans="1:16" s="379" customFormat="1">
      <c r="A61" s="375" t="s">
        <v>1476</v>
      </c>
      <c r="B61" s="375" t="s">
        <v>1434</v>
      </c>
      <c r="C61" s="375" t="s">
        <v>1274</v>
      </c>
      <c r="D61" s="375" t="s">
        <v>1489</v>
      </c>
      <c r="E61" s="375" t="s">
        <v>1381</v>
      </c>
      <c r="F61" s="516"/>
      <c r="G61" s="516">
        <v>-672.2</v>
      </c>
      <c r="H61" s="516">
        <v>-7430.47</v>
      </c>
      <c r="I61" s="375" t="s">
        <v>1636</v>
      </c>
      <c r="J61" s="375" t="s">
        <v>1637</v>
      </c>
      <c r="K61" s="516">
        <v>-672.2</v>
      </c>
      <c r="L61" s="378">
        <v>0</v>
      </c>
      <c r="M61" s="378">
        <v>0</v>
      </c>
      <c r="N61" s="375" t="s">
        <v>1476</v>
      </c>
      <c r="O61" s="375" t="s">
        <v>1257</v>
      </c>
      <c r="P61" s="375" t="s">
        <v>1403</v>
      </c>
    </row>
    <row r="62" spans="1:16" s="379" customFormat="1">
      <c r="A62" s="375" t="s">
        <v>1476</v>
      </c>
      <c r="B62" s="375" t="s">
        <v>1401</v>
      </c>
      <c r="C62" s="375" t="s">
        <v>1291</v>
      </c>
      <c r="D62" s="375" t="s">
        <v>1487</v>
      </c>
      <c r="E62" s="375" t="s">
        <v>1488</v>
      </c>
      <c r="F62" s="516"/>
      <c r="G62" s="516">
        <v>-12420</v>
      </c>
      <c r="H62" s="516">
        <v>-19850.47</v>
      </c>
      <c r="I62" s="375" t="s">
        <v>1264</v>
      </c>
      <c r="J62" s="375" t="s">
        <v>1615</v>
      </c>
      <c r="K62" s="516">
        <v>-12420</v>
      </c>
      <c r="L62" s="378">
        <v>0</v>
      </c>
      <c r="M62" s="378">
        <v>0</v>
      </c>
      <c r="N62" s="375" t="s">
        <v>1476</v>
      </c>
      <c r="O62" s="375" t="s">
        <v>1257</v>
      </c>
      <c r="P62" s="375" t="s">
        <v>1407</v>
      </c>
    </row>
    <row r="63" spans="1:16" s="379" customFormat="1">
      <c r="A63" s="375" t="s">
        <v>1476</v>
      </c>
      <c r="B63" s="375" t="s">
        <v>1434</v>
      </c>
      <c r="C63" s="375" t="s">
        <v>1274</v>
      </c>
      <c r="D63" s="375" t="s">
        <v>1489</v>
      </c>
      <c r="E63" s="375" t="s">
        <v>1381</v>
      </c>
      <c r="F63" s="516"/>
      <c r="G63" s="516">
        <v>-18937.669999999998</v>
      </c>
      <c r="H63" s="516">
        <v>-38788.14</v>
      </c>
      <c r="I63" s="375" t="s">
        <v>1264</v>
      </c>
      <c r="J63" s="375" t="s">
        <v>1615</v>
      </c>
      <c r="K63" s="516">
        <v>-18937.669999999998</v>
      </c>
      <c r="L63" s="378">
        <v>0</v>
      </c>
      <c r="M63" s="378">
        <v>0</v>
      </c>
      <c r="N63" s="375" t="s">
        <v>1476</v>
      </c>
      <c r="O63" s="375" t="s">
        <v>1257</v>
      </c>
      <c r="P63" s="375" t="s">
        <v>1403</v>
      </c>
    </row>
    <row r="64" spans="1:16" s="379" customFormat="1">
      <c r="A64" s="375" t="s">
        <v>1476</v>
      </c>
      <c r="B64" s="375" t="s">
        <v>1434</v>
      </c>
      <c r="C64" s="375" t="s">
        <v>1272</v>
      </c>
      <c r="D64" s="375" t="s">
        <v>1490</v>
      </c>
      <c r="E64" s="375" t="s">
        <v>1381</v>
      </c>
      <c r="F64" s="516"/>
      <c r="G64" s="516">
        <v>-3096.42</v>
      </c>
      <c r="H64" s="516">
        <v>-41884.559999999998</v>
      </c>
      <c r="I64" s="375" t="s">
        <v>1264</v>
      </c>
      <c r="J64" s="375" t="s">
        <v>1615</v>
      </c>
      <c r="K64" s="516">
        <v>-3096.42</v>
      </c>
      <c r="L64" s="378">
        <v>0</v>
      </c>
      <c r="M64" s="378">
        <v>0</v>
      </c>
      <c r="N64" s="375" t="s">
        <v>1476</v>
      </c>
      <c r="O64" s="375" t="s">
        <v>1257</v>
      </c>
      <c r="P64" s="375" t="s">
        <v>1403</v>
      </c>
    </row>
    <row r="65" spans="1:16" s="379" customFormat="1">
      <c r="A65" s="375" t="s">
        <v>1476</v>
      </c>
      <c r="B65" s="375" t="s">
        <v>1476</v>
      </c>
      <c r="C65" s="375" t="s">
        <v>329</v>
      </c>
      <c r="D65" s="375" t="s">
        <v>1258</v>
      </c>
      <c r="E65" s="375" t="s">
        <v>644</v>
      </c>
      <c r="F65" s="516"/>
      <c r="G65" s="516">
        <v>-11.5</v>
      </c>
      <c r="H65" s="516">
        <v>-7430.47</v>
      </c>
      <c r="I65" s="375" t="s">
        <v>1264</v>
      </c>
      <c r="J65" s="375" t="s">
        <v>1615</v>
      </c>
      <c r="K65" s="516">
        <v>-11.5</v>
      </c>
      <c r="L65" s="378">
        <v>0</v>
      </c>
      <c r="M65" s="378">
        <v>0</v>
      </c>
      <c r="N65" s="375" t="s">
        <v>1476</v>
      </c>
      <c r="O65" s="375" t="s">
        <v>1257</v>
      </c>
      <c r="P65" s="375" t="s">
        <v>1409</v>
      </c>
    </row>
    <row r="66" spans="1:16" s="379" customFormat="1">
      <c r="A66" s="375" t="s">
        <v>1476</v>
      </c>
      <c r="B66" s="375" t="s">
        <v>1401</v>
      </c>
      <c r="C66" s="375" t="s">
        <v>1234</v>
      </c>
      <c r="D66" s="375" t="s">
        <v>1618</v>
      </c>
      <c r="E66" s="375" t="s">
        <v>1376</v>
      </c>
      <c r="F66" s="376">
        <v>293191.02</v>
      </c>
      <c r="G66" s="376"/>
      <c r="H66" s="377">
        <v>0</v>
      </c>
      <c r="I66" s="375" t="s">
        <v>1264</v>
      </c>
      <c r="J66" s="375" t="s">
        <v>1615</v>
      </c>
      <c r="K66" s="376">
        <v>293191.02</v>
      </c>
      <c r="L66" s="378">
        <v>0</v>
      </c>
      <c r="M66" s="378">
        <v>0</v>
      </c>
      <c r="N66" s="375" t="s">
        <v>1619</v>
      </c>
      <c r="O66" s="375" t="s">
        <v>1257</v>
      </c>
      <c r="P66" s="375" t="s">
        <v>1407</v>
      </c>
    </row>
    <row r="67" spans="1:16" s="379" customFormat="1">
      <c r="A67" s="375" t="s">
        <v>1476</v>
      </c>
      <c r="B67" s="375" t="s">
        <v>1434</v>
      </c>
      <c r="C67" s="375" t="s">
        <v>1291</v>
      </c>
      <c r="D67" s="375" t="s">
        <v>1491</v>
      </c>
      <c r="E67" s="375" t="s">
        <v>1492</v>
      </c>
      <c r="F67" s="516"/>
      <c r="G67" s="516">
        <v>-10597.12</v>
      </c>
      <c r="H67" s="516">
        <v>-10597.12</v>
      </c>
      <c r="I67" s="375" t="s">
        <v>1264</v>
      </c>
      <c r="J67" s="375" t="s">
        <v>1615</v>
      </c>
      <c r="K67" s="516">
        <v>-10597.12</v>
      </c>
      <c r="L67" s="378">
        <v>0</v>
      </c>
      <c r="M67" s="378">
        <v>0</v>
      </c>
      <c r="N67" s="375" t="s">
        <v>1493</v>
      </c>
      <c r="O67" s="375" t="s">
        <v>1257</v>
      </c>
      <c r="P67" s="375" t="s">
        <v>1407</v>
      </c>
    </row>
    <row r="68" spans="1:16" s="379" customFormat="1">
      <c r="A68" s="375" t="s">
        <v>1476</v>
      </c>
      <c r="B68" s="375" t="s">
        <v>1434</v>
      </c>
      <c r="C68" s="375" t="s">
        <v>1299</v>
      </c>
      <c r="D68" s="375" t="s">
        <v>1494</v>
      </c>
      <c r="E68" s="375" t="s">
        <v>1495</v>
      </c>
      <c r="F68" s="516"/>
      <c r="G68" s="516">
        <v>-8800</v>
      </c>
      <c r="H68" s="516">
        <v>-19397.12</v>
      </c>
      <c r="I68" s="375" t="s">
        <v>1264</v>
      </c>
      <c r="J68" s="375" t="s">
        <v>1615</v>
      </c>
      <c r="K68" s="516">
        <v>-8800</v>
      </c>
      <c r="L68" s="378">
        <v>0</v>
      </c>
      <c r="M68" s="378">
        <v>0</v>
      </c>
      <c r="N68" s="375" t="s">
        <v>1493</v>
      </c>
      <c r="O68" s="375" t="s">
        <v>1257</v>
      </c>
      <c r="P68" s="375" t="s">
        <v>1407</v>
      </c>
    </row>
    <row r="69" spans="1:16" s="379" customFormat="1">
      <c r="A69" s="375" t="s">
        <v>1496</v>
      </c>
      <c r="B69" s="375" t="s">
        <v>1434</v>
      </c>
      <c r="C69" s="375" t="s">
        <v>1304</v>
      </c>
      <c r="D69" s="375" t="s">
        <v>1497</v>
      </c>
      <c r="E69" s="375" t="s">
        <v>1498</v>
      </c>
      <c r="F69" s="516"/>
      <c r="G69" s="516">
        <v>-4500</v>
      </c>
      <c r="H69" s="516">
        <v>-23897.119999999999</v>
      </c>
      <c r="I69" s="375" t="s">
        <v>1264</v>
      </c>
      <c r="J69" s="375" t="s">
        <v>1615</v>
      </c>
      <c r="K69" s="516">
        <v>-4500</v>
      </c>
      <c r="L69" s="378">
        <v>0</v>
      </c>
      <c r="M69" s="378">
        <v>0</v>
      </c>
      <c r="N69" s="375" t="s">
        <v>1493</v>
      </c>
      <c r="O69" s="375" t="s">
        <v>1257</v>
      </c>
      <c r="P69" s="375" t="s">
        <v>1407</v>
      </c>
    </row>
    <row r="70" spans="1:16" s="379" customFormat="1">
      <c r="A70" s="375" t="s">
        <v>1496</v>
      </c>
      <c r="B70" s="375" t="s">
        <v>1434</v>
      </c>
      <c r="C70" s="375" t="s">
        <v>1301</v>
      </c>
      <c r="D70" s="375" t="s">
        <v>1499</v>
      </c>
      <c r="E70" s="375" t="s">
        <v>1500</v>
      </c>
      <c r="F70" s="516"/>
      <c r="G70" s="516">
        <v>-33786</v>
      </c>
      <c r="H70" s="516">
        <v>-57683.12</v>
      </c>
      <c r="I70" s="375" t="s">
        <v>1264</v>
      </c>
      <c r="J70" s="375" t="s">
        <v>1615</v>
      </c>
      <c r="K70" s="516">
        <v>-33786</v>
      </c>
      <c r="L70" s="378">
        <v>0</v>
      </c>
      <c r="M70" s="378">
        <v>0</v>
      </c>
      <c r="N70" s="375" t="s">
        <v>1493</v>
      </c>
      <c r="O70" s="375" t="s">
        <v>1257</v>
      </c>
      <c r="P70" s="375" t="s">
        <v>1407</v>
      </c>
    </row>
    <row r="71" spans="1:16" s="379" customFormat="1">
      <c r="A71" s="375" t="s">
        <v>1496</v>
      </c>
      <c r="B71" s="375" t="s">
        <v>1434</v>
      </c>
      <c r="C71" s="375" t="s">
        <v>1336</v>
      </c>
      <c r="D71" s="375" t="s">
        <v>1501</v>
      </c>
      <c r="E71" s="375" t="s">
        <v>817</v>
      </c>
      <c r="F71" s="516"/>
      <c r="G71" s="516">
        <v>-3814.54</v>
      </c>
      <c r="H71" s="516">
        <v>-61497.66</v>
      </c>
      <c r="I71" s="375" t="s">
        <v>1264</v>
      </c>
      <c r="J71" s="375" t="s">
        <v>1615</v>
      </c>
      <c r="K71" s="516">
        <v>-3814.54</v>
      </c>
      <c r="L71" s="378">
        <v>0</v>
      </c>
      <c r="M71" s="378">
        <v>0</v>
      </c>
      <c r="N71" s="375" t="s">
        <v>1493</v>
      </c>
      <c r="O71" s="375" t="s">
        <v>1257</v>
      </c>
      <c r="P71" s="375" t="s">
        <v>1407</v>
      </c>
    </row>
    <row r="72" spans="1:16" s="379" customFormat="1">
      <c r="A72" s="375" t="s">
        <v>1493</v>
      </c>
      <c r="B72" s="375" t="s">
        <v>1434</v>
      </c>
      <c r="C72" s="375" t="s">
        <v>1335</v>
      </c>
      <c r="D72" s="375" t="s">
        <v>1502</v>
      </c>
      <c r="E72" s="375" t="s">
        <v>817</v>
      </c>
      <c r="F72" s="516"/>
      <c r="G72" s="516">
        <v>-8446.5</v>
      </c>
      <c r="H72" s="516">
        <v>-69944.160000000003</v>
      </c>
      <c r="I72" s="375" t="s">
        <v>1264</v>
      </c>
      <c r="J72" s="375" t="s">
        <v>1615</v>
      </c>
      <c r="K72" s="516">
        <v>-8446.5</v>
      </c>
      <c r="L72" s="378">
        <v>0</v>
      </c>
      <c r="M72" s="378">
        <v>0</v>
      </c>
      <c r="N72" s="375" t="s">
        <v>1493</v>
      </c>
      <c r="O72" s="375" t="s">
        <v>1257</v>
      </c>
      <c r="P72" s="375" t="s">
        <v>1407</v>
      </c>
    </row>
    <row r="73" spans="1:16" s="379" customFormat="1">
      <c r="A73" s="375" t="s">
        <v>1401</v>
      </c>
      <c r="B73" s="375" t="s">
        <v>1477</v>
      </c>
      <c r="C73" s="375" t="s">
        <v>1228</v>
      </c>
      <c r="D73" s="375" t="s">
        <v>1503</v>
      </c>
      <c r="E73" s="375" t="s">
        <v>1504</v>
      </c>
      <c r="F73" s="516"/>
      <c r="G73" s="516">
        <v>-2100</v>
      </c>
      <c r="H73" s="516">
        <v>-72044.160000000003</v>
      </c>
      <c r="I73" s="375" t="s">
        <v>1264</v>
      </c>
      <c r="J73" s="375" t="s">
        <v>1615</v>
      </c>
      <c r="K73" s="516">
        <v>-2100</v>
      </c>
      <c r="L73" s="378">
        <v>0</v>
      </c>
      <c r="M73" s="378">
        <v>0</v>
      </c>
      <c r="N73" s="375" t="s">
        <v>1493</v>
      </c>
      <c r="O73" s="375" t="s">
        <v>1505</v>
      </c>
      <c r="P73" s="375" t="s">
        <v>1403</v>
      </c>
    </row>
    <row r="74" spans="1:16" s="379" customFormat="1">
      <c r="A74" s="375" t="s">
        <v>1493</v>
      </c>
      <c r="B74" s="375" t="s">
        <v>1496</v>
      </c>
      <c r="C74" s="375" t="s">
        <v>1221</v>
      </c>
      <c r="D74" s="375" t="s">
        <v>1506</v>
      </c>
      <c r="E74" s="375" t="s">
        <v>1631</v>
      </c>
      <c r="F74" s="516"/>
      <c r="G74" s="516">
        <v>-76.900000000000006</v>
      </c>
      <c r="H74" s="376">
        <v>593.95000000000005</v>
      </c>
      <c r="I74" s="375" t="s">
        <v>1264</v>
      </c>
      <c r="J74" s="375" t="s">
        <v>1615</v>
      </c>
      <c r="K74" s="516">
        <v>-76.900000000000006</v>
      </c>
      <c r="L74" s="378">
        <v>0</v>
      </c>
      <c r="M74" s="378">
        <v>0</v>
      </c>
      <c r="N74" s="375" t="s">
        <v>1493</v>
      </c>
      <c r="O74" s="375" t="s">
        <v>1257</v>
      </c>
      <c r="P74" s="375" t="s">
        <v>1407</v>
      </c>
    </row>
    <row r="75" spans="1:16" s="379" customFormat="1">
      <c r="A75" s="375" t="s">
        <v>1493</v>
      </c>
      <c r="B75" s="375" t="s">
        <v>1493</v>
      </c>
      <c r="C75" s="375" t="s">
        <v>329</v>
      </c>
      <c r="D75" s="375" t="s">
        <v>1258</v>
      </c>
      <c r="E75" s="375" t="s">
        <v>644</v>
      </c>
      <c r="F75" s="516"/>
      <c r="G75" s="516">
        <v>-10</v>
      </c>
      <c r="H75" s="376">
        <v>583.95000000000005</v>
      </c>
      <c r="I75" s="375" t="s">
        <v>1264</v>
      </c>
      <c r="J75" s="375" t="s">
        <v>1615</v>
      </c>
      <c r="K75" s="516">
        <v>-10</v>
      </c>
      <c r="L75" s="378">
        <v>0</v>
      </c>
      <c r="M75" s="378">
        <v>0</v>
      </c>
      <c r="N75" s="375" t="s">
        <v>1493</v>
      </c>
      <c r="O75" s="375" t="s">
        <v>1257</v>
      </c>
      <c r="P75" s="375" t="s">
        <v>1409</v>
      </c>
    </row>
    <row r="76" spans="1:16" s="379" customFormat="1">
      <c r="A76" s="375" t="s">
        <v>1493</v>
      </c>
      <c r="B76" s="375" t="s">
        <v>1493</v>
      </c>
      <c r="C76" s="375" t="s">
        <v>329</v>
      </c>
      <c r="D76" s="375" t="s">
        <v>1258</v>
      </c>
      <c r="E76" s="375" t="s">
        <v>644</v>
      </c>
      <c r="F76" s="516"/>
      <c r="G76" s="516">
        <v>-11.5</v>
      </c>
      <c r="H76" s="376">
        <v>572.45000000000005</v>
      </c>
      <c r="I76" s="375" t="s">
        <v>1264</v>
      </c>
      <c r="J76" s="375" t="s">
        <v>1615</v>
      </c>
      <c r="K76" s="516">
        <v>-11.5</v>
      </c>
      <c r="L76" s="378">
        <v>0</v>
      </c>
      <c r="M76" s="378">
        <v>0</v>
      </c>
      <c r="N76" s="375" t="s">
        <v>1493</v>
      </c>
      <c r="O76" s="375" t="s">
        <v>1257</v>
      </c>
      <c r="P76" s="375" t="s">
        <v>1409</v>
      </c>
    </row>
    <row r="77" spans="1:16" s="379" customFormat="1">
      <c r="A77" s="375" t="s">
        <v>1493</v>
      </c>
      <c r="B77" s="375" t="s">
        <v>1493</v>
      </c>
      <c r="C77" s="375" t="s">
        <v>329</v>
      </c>
      <c r="D77" s="375" t="s">
        <v>1258</v>
      </c>
      <c r="E77" s="375" t="s">
        <v>644</v>
      </c>
      <c r="F77" s="516"/>
      <c r="G77" s="516">
        <v>-11.5</v>
      </c>
      <c r="H77" s="376">
        <v>560.95000000000005</v>
      </c>
      <c r="I77" s="375" t="s">
        <v>1264</v>
      </c>
      <c r="J77" s="375" t="s">
        <v>1615</v>
      </c>
      <c r="K77" s="516">
        <v>-11.5</v>
      </c>
      <c r="L77" s="378">
        <v>0</v>
      </c>
      <c r="M77" s="378">
        <v>0</v>
      </c>
      <c r="N77" s="375" t="s">
        <v>1493</v>
      </c>
      <c r="O77" s="375" t="s">
        <v>1257</v>
      </c>
      <c r="P77" s="375" t="s">
        <v>1409</v>
      </c>
    </row>
    <row r="78" spans="1:16" s="379" customFormat="1">
      <c r="A78" s="375" t="s">
        <v>1493</v>
      </c>
      <c r="B78" s="375" t="s">
        <v>1493</v>
      </c>
      <c r="C78" s="375" t="s">
        <v>329</v>
      </c>
      <c r="D78" s="375" t="s">
        <v>1258</v>
      </c>
      <c r="E78" s="375" t="s">
        <v>644</v>
      </c>
      <c r="F78" s="516"/>
      <c r="G78" s="516">
        <v>-11.5</v>
      </c>
      <c r="H78" s="376">
        <v>549.45000000000005</v>
      </c>
      <c r="I78" s="375" t="s">
        <v>1264</v>
      </c>
      <c r="J78" s="375" t="s">
        <v>1615</v>
      </c>
      <c r="K78" s="516">
        <v>-11.5</v>
      </c>
      <c r="L78" s="378">
        <v>0</v>
      </c>
      <c r="M78" s="378">
        <v>0</v>
      </c>
      <c r="N78" s="375" t="s">
        <v>1493</v>
      </c>
      <c r="O78" s="375" t="s">
        <v>1257</v>
      </c>
      <c r="P78" s="375" t="s">
        <v>1409</v>
      </c>
    </row>
    <row r="79" spans="1:16" s="379" customFormat="1">
      <c r="A79" s="375" t="s">
        <v>1493</v>
      </c>
      <c r="B79" s="375" t="s">
        <v>1493</v>
      </c>
      <c r="C79" s="375" t="s">
        <v>329</v>
      </c>
      <c r="D79" s="375" t="s">
        <v>1258</v>
      </c>
      <c r="E79" s="375" t="s">
        <v>644</v>
      </c>
      <c r="F79" s="516"/>
      <c r="G79" s="516">
        <v>-11.5</v>
      </c>
      <c r="H79" s="376">
        <v>537.95000000000005</v>
      </c>
      <c r="I79" s="375" t="s">
        <v>1264</v>
      </c>
      <c r="J79" s="375" t="s">
        <v>1615</v>
      </c>
      <c r="K79" s="516">
        <v>-11.5</v>
      </c>
      <c r="L79" s="378">
        <v>0</v>
      </c>
      <c r="M79" s="378">
        <v>0</v>
      </c>
      <c r="N79" s="375" t="s">
        <v>1493</v>
      </c>
      <c r="O79" s="375" t="s">
        <v>1257</v>
      </c>
      <c r="P79" s="375" t="s">
        <v>1409</v>
      </c>
    </row>
    <row r="80" spans="1:16" s="379" customFormat="1">
      <c r="A80" s="375" t="s">
        <v>1493</v>
      </c>
      <c r="B80" s="375" t="s">
        <v>1493</v>
      </c>
      <c r="C80" s="375" t="s">
        <v>329</v>
      </c>
      <c r="D80" s="375" t="s">
        <v>1258</v>
      </c>
      <c r="E80" s="375" t="s">
        <v>644</v>
      </c>
      <c r="F80" s="516"/>
      <c r="G80" s="516">
        <v>-11.5</v>
      </c>
      <c r="H80" s="376">
        <v>526.45000000000005</v>
      </c>
      <c r="I80" s="375" t="s">
        <v>1264</v>
      </c>
      <c r="J80" s="375" t="s">
        <v>1615</v>
      </c>
      <c r="K80" s="516">
        <v>-11.5</v>
      </c>
      <c r="L80" s="378">
        <v>0</v>
      </c>
      <c r="M80" s="378">
        <v>0</v>
      </c>
      <c r="N80" s="375" t="s">
        <v>1493</v>
      </c>
      <c r="O80" s="375" t="s">
        <v>1257</v>
      </c>
      <c r="P80" s="375" t="s">
        <v>1409</v>
      </c>
    </row>
    <row r="81" spans="1:16" s="379" customFormat="1">
      <c r="A81" s="375" t="s">
        <v>1493</v>
      </c>
      <c r="B81" s="375" t="s">
        <v>1493</v>
      </c>
      <c r="C81" s="375" t="s">
        <v>329</v>
      </c>
      <c r="D81" s="375" t="s">
        <v>1258</v>
      </c>
      <c r="E81" s="375" t="s">
        <v>644</v>
      </c>
      <c r="F81" s="516"/>
      <c r="G81" s="516">
        <v>-11.5</v>
      </c>
      <c r="H81" s="376">
        <v>514.95000000000005</v>
      </c>
      <c r="I81" s="375" t="s">
        <v>1264</v>
      </c>
      <c r="J81" s="375" t="s">
        <v>1615</v>
      </c>
      <c r="K81" s="516">
        <v>-11.5</v>
      </c>
      <c r="L81" s="378">
        <v>0</v>
      </c>
      <c r="M81" s="378">
        <v>0</v>
      </c>
      <c r="N81" s="375" t="s">
        <v>1493</v>
      </c>
      <c r="O81" s="375" t="s">
        <v>1257</v>
      </c>
      <c r="P81" s="375" t="s">
        <v>1409</v>
      </c>
    </row>
    <row r="82" spans="1:16" s="379" customFormat="1">
      <c r="A82" s="375" t="s">
        <v>1493</v>
      </c>
      <c r="B82" s="375" t="s">
        <v>1493</v>
      </c>
      <c r="C82" s="375" t="s">
        <v>1289</v>
      </c>
      <c r="D82" s="375" t="s">
        <v>1507</v>
      </c>
      <c r="E82" s="375" t="s">
        <v>1508</v>
      </c>
      <c r="F82" s="516"/>
      <c r="G82" s="516">
        <v>-514.95000000000005</v>
      </c>
      <c r="H82" s="377">
        <v>0</v>
      </c>
      <c r="I82" s="375" t="s">
        <v>1264</v>
      </c>
      <c r="J82" s="375" t="s">
        <v>1615</v>
      </c>
      <c r="K82" s="516">
        <v>-514.95000000000005</v>
      </c>
      <c r="L82" s="378">
        <v>0</v>
      </c>
      <c r="M82" s="378">
        <v>0</v>
      </c>
      <c r="N82" s="375" t="s">
        <v>1493</v>
      </c>
      <c r="O82" s="375" t="s">
        <v>1257</v>
      </c>
      <c r="P82" s="375" t="s">
        <v>1509</v>
      </c>
    </row>
    <row r="83" spans="1:16" s="379" customFormat="1">
      <c r="A83" s="375" t="s">
        <v>1496</v>
      </c>
      <c r="B83" s="375" t="s">
        <v>1493</v>
      </c>
      <c r="C83" s="375" t="s">
        <v>1284</v>
      </c>
      <c r="D83" s="375" t="s">
        <v>1510</v>
      </c>
      <c r="E83" s="375" t="s">
        <v>1452</v>
      </c>
      <c r="F83" s="516"/>
      <c r="G83" s="516">
        <v>-1627.96</v>
      </c>
      <c r="H83" s="516">
        <v>-1627.96</v>
      </c>
      <c r="I83" s="375" t="s">
        <v>1264</v>
      </c>
      <c r="J83" s="375" t="s">
        <v>1615</v>
      </c>
      <c r="K83" s="516">
        <v>-1627.96</v>
      </c>
      <c r="L83" s="378">
        <v>0</v>
      </c>
      <c r="M83" s="378">
        <v>0</v>
      </c>
      <c r="N83" s="375" t="s">
        <v>1496</v>
      </c>
      <c r="O83" s="375" t="s">
        <v>1257</v>
      </c>
      <c r="P83" s="375" t="s">
        <v>1407</v>
      </c>
    </row>
    <row r="84" spans="1:16" s="379" customFormat="1">
      <c r="A84" s="375" t="s">
        <v>1496</v>
      </c>
      <c r="B84" s="375" t="s">
        <v>1439</v>
      </c>
      <c r="C84" s="375" t="s">
        <v>1327</v>
      </c>
      <c r="D84" s="375" t="s">
        <v>1440</v>
      </c>
      <c r="E84" s="375" t="s">
        <v>1640</v>
      </c>
      <c r="F84" s="516"/>
      <c r="G84" s="516">
        <v>-7368.42</v>
      </c>
      <c r="H84" s="516">
        <v>-8996.3799999999992</v>
      </c>
      <c r="I84" s="375" t="s">
        <v>1636</v>
      </c>
      <c r="J84" s="375" t="s">
        <v>1637</v>
      </c>
      <c r="K84" s="516">
        <v>-7368.42</v>
      </c>
      <c r="L84" s="378">
        <v>0</v>
      </c>
      <c r="M84" s="378">
        <v>0</v>
      </c>
      <c r="N84" s="375" t="s">
        <v>1496</v>
      </c>
      <c r="O84" s="375" t="s">
        <v>1641</v>
      </c>
      <c r="P84" s="375" t="s">
        <v>1407</v>
      </c>
    </row>
    <row r="85" spans="1:16" s="379" customFormat="1">
      <c r="A85" s="375" t="s">
        <v>1496</v>
      </c>
      <c r="B85" s="375" t="s">
        <v>1496</v>
      </c>
      <c r="C85" s="375" t="s">
        <v>329</v>
      </c>
      <c r="D85" s="375" t="s">
        <v>1258</v>
      </c>
      <c r="E85" s="375" t="s">
        <v>644</v>
      </c>
      <c r="F85" s="516"/>
      <c r="G85" s="516">
        <v>-11.5</v>
      </c>
      <c r="H85" s="516">
        <v>-7368.42</v>
      </c>
      <c r="I85" s="375" t="s">
        <v>1264</v>
      </c>
      <c r="J85" s="375" t="s">
        <v>1615</v>
      </c>
      <c r="K85" s="516">
        <v>-11.5</v>
      </c>
      <c r="L85" s="378">
        <v>0</v>
      </c>
      <c r="M85" s="378">
        <v>0</v>
      </c>
      <c r="N85" s="375" t="s">
        <v>1496</v>
      </c>
      <c r="O85" s="375" t="s">
        <v>1257</v>
      </c>
      <c r="P85" s="375" t="s">
        <v>1409</v>
      </c>
    </row>
    <row r="86" spans="1:16" s="379" customFormat="1">
      <c r="A86" s="375" t="s">
        <v>1642</v>
      </c>
      <c r="B86" s="375" t="s">
        <v>1642</v>
      </c>
      <c r="C86" s="375" t="s">
        <v>329</v>
      </c>
      <c r="D86" s="375" t="s">
        <v>1258</v>
      </c>
      <c r="E86" s="375" t="s">
        <v>644</v>
      </c>
      <c r="F86" s="516"/>
      <c r="G86" s="516">
        <v>-10</v>
      </c>
      <c r="H86" s="377">
        <v>0</v>
      </c>
      <c r="I86" s="375" t="s">
        <v>1636</v>
      </c>
      <c r="J86" s="375" t="s">
        <v>1637</v>
      </c>
      <c r="K86" s="516">
        <v>-10</v>
      </c>
      <c r="L86" s="378">
        <v>0</v>
      </c>
      <c r="M86" s="378">
        <v>0</v>
      </c>
      <c r="N86" s="375" t="s">
        <v>1642</v>
      </c>
      <c r="O86" s="375" t="s">
        <v>1257</v>
      </c>
      <c r="P86" s="375" t="s">
        <v>1409</v>
      </c>
    </row>
    <row r="87" spans="1:16" s="379" customFormat="1">
      <c r="A87" s="375" t="s">
        <v>1496</v>
      </c>
      <c r="B87" s="375" t="s">
        <v>1511</v>
      </c>
      <c r="C87" s="375" t="s">
        <v>1221</v>
      </c>
      <c r="D87" s="375" t="s">
        <v>1512</v>
      </c>
      <c r="E87" s="375" t="s">
        <v>1513</v>
      </c>
      <c r="F87" s="516"/>
      <c r="G87" s="516">
        <v>-1872.6</v>
      </c>
      <c r="H87" s="516">
        <v>-1872.6</v>
      </c>
      <c r="I87" s="375" t="s">
        <v>1264</v>
      </c>
      <c r="J87" s="375" t="s">
        <v>1615</v>
      </c>
      <c r="K87" s="516">
        <v>-1872.6</v>
      </c>
      <c r="L87" s="378">
        <v>0</v>
      </c>
      <c r="M87" s="378">
        <v>0</v>
      </c>
      <c r="N87" s="375" t="s">
        <v>1514</v>
      </c>
      <c r="O87" s="375" t="s">
        <v>1257</v>
      </c>
      <c r="P87" s="375" t="s">
        <v>1407</v>
      </c>
    </row>
    <row r="88" spans="1:16" s="379" customFormat="1">
      <c r="A88" s="375" t="s">
        <v>1515</v>
      </c>
      <c r="B88" s="375" t="s">
        <v>1516</v>
      </c>
      <c r="C88" s="375" t="s">
        <v>1337</v>
      </c>
      <c r="D88" s="375" t="s">
        <v>1517</v>
      </c>
      <c r="E88" s="375" t="s">
        <v>1369</v>
      </c>
      <c r="F88" s="516"/>
      <c r="G88" s="516">
        <v>-1248</v>
      </c>
      <c r="H88" s="377">
        <v>0</v>
      </c>
      <c r="I88" s="375" t="s">
        <v>1264</v>
      </c>
      <c r="J88" s="375" t="s">
        <v>1615</v>
      </c>
      <c r="K88" s="516">
        <v>-1248</v>
      </c>
      <c r="L88" s="378">
        <v>0</v>
      </c>
      <c r="M88" s="378">
        <v>0</v>
      </c>
      <c r="N88" s="375" t="s">
        <v>1514</v>
      </c>
      <c r="O88" s="375" t="s">
        <v>1257</v>
      </c>
      <c r="P88" s="375" t="s">
        <v>1407</v>
      </c>
    </row>
    <row r="89" spans="1:16" s="379" customFormat="1">
      <c r="A89" s="375" t="s">
        <v>1515</v>
      </c>
      <c r="B89" s="375" t="s">
        <v>1516</v>
      </c>
      <c r="C89" s="375" t="s">
        <v>1337</v>
      </c>
      <c r="D89" s="375" t="s">
        <v>1518</v>
      </c>
      <c r="E89" s="375" t="s">
        <v>1386</v>
      </c>
      <c r="F89" s="516"/>
      <c r="G89" s="516">
        <v>-1244.2</v>
      </c>
      <c r="H89" s="516">
        <v>-1244.2</v>
      </c>
      <c r="I89" s="375" t="s">
        <v>1264</v>
      </c>
      <c r="J89" s="375" t="s">
        <v>1615</v>
      </c>
      <c r="K89" s="516">
        <v>-1244.2</v>
      </c>
      <c r="L89" s="378">
        <v>0</v>
      </c>
      <c r="M89" s="378">
        <v>0</v>
      </c>
      <c r="N89" s="375" t="s">
        <v>1519</v>
      </c>
      <c r="O89" s="375" t="s">
        <v>1257</v>
      </c>
      <c r="P89" s="375" t="s">
        <v>1403</v>
      </c>
    </row>
    <row r="90" spans="1:16" s="379" customFormat="1">
      <c r="A90" s="375" t="s">
        <v>1515</v>
      </c>
      <c r="B90" s="375" t="s">
        <v>1516</v>
      </c>
      <c r="C90" s="375" t="s">
        <v>1337</v>
      </c>
      <c r="D90" s="375" t="s">
        <v>1520</v>
      </c>
      <c r="E90" s="375" t="s">
        <v>1386</v>
      </c>
      <c r="F90" s="516"/>
      <c r="G90" s="516">
        <v>-321.5</v>
      </c>
      <c r="H90" s="516">
        <v>-1565.7</v>
      </c>
      <c r="I90" s="375" t="s">
        <v>1264</v>
      </c>
      <c r="J90" s="375" t="s">
        <v>1615</v>
      </c>
      <c r="K90" s="516">
        <v>-321.5</v>
      </c>
      <c r="L90" s="378">
        <v>0</v>
      </c>
      <c r="M90" s="378">
        <v>0</v>
      </c>
      <c r="N90" s="375" t="s">
        <v>1519</v>
      </c>
      <c r="O90" s="375" t="s">
        <v>1257</v>
      </c>
      <c r="P90" s="375" t="s">
        <v>1403</v>
      </c>
    </row>
  </sheetData>
  <autoFilter ref="A1:P90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7" workbookViewId="0">
      <selection activeCell="A10" sqref="A10"/>
    </sheetView>
  </sheetViews>
  <sheetFormatPr defaultColWidth="9.85546875" defaultRowHeight="20.100000000000001" customHeight="1"/>
  <cols>
    <col min="1" max="1" width="70.140625" style="356" customWidth="1"/>
    <col min="2" max="2" width="25" style="337" customWidth="1"/>
    <col min="3" max="3" width="10.28515625" style="337" customWidth="1"/>
    <col min="4" max="4" width="2.28515625" style="337" customWidth="1"/>
    <col min="5" max="5" width="10.5703125" style="331" bestFit="1" customWidth="1"/>
    <col min="6" max="6" width="12.7109375" style="332" bestFit="1" customWidth="1"/>
    <col min="7" max="7" width="13.28515625" style="332" customWidth="1"/>
    <col min="8" max="8" width="13" style="332" bestFit="1" customWidth="1"/>
    <col min="9" max="9" width="13.28515625" style="332" customWidth="1"/>
    <col min="10" max="10" width="6.85546875" style="332" bestFit="1" customWidth="1"/>
    <col min="11" max="16384" width="9.85546875" style="332"/>
  </cols>
  <sheetData>
    <row r="1" spans="1:9" s="329" customFormat="1" ht="20.100000000000001" customHeight="1">
      <c r="A1" s="392" t="str">
        <f>INICIO!B3</f>
        <v>P. S. MIRACATU/SP E SEDE ADM. MIRACATU/SP</v>
      </c>
      <c r="B1" s="393"/>
      <c r="C1" s="282"/>
      <c r="D1" s="282"/>
      <c r="E1" s="328"/>
    </row>
    <row r="2" spans="1:9" s="329" customFormat="1" ht="20.100000000000001" customHeight="1">
      <c r="A2" s="394" t="s">
        <v>1261</v>
      </c>
      <c r="B2" s="395"/>
      <c r="C2" s="283"/>
      <c r="D2" s="283"/>
      <c r="E2" s="328"/>
    </row>
    <row r="3" spans="1:9" s="329" customFormat="1" ht="20.100000000000001" customHeight="1">
      <c r="A3" s="396" t="s">
        <v>1262</v>
      </c>
      <c r="B3" s="397"/>
      <c r="C3" s="284"/>
      <c r="D3" s="284"/>
      <c r="E3" s="328"/>
    </row>
    <row r="4" spans="1:9" s="329" customFormat="1" ht="9" customHeight="1">
      <c r="A4" s="398"/>
      <c r="B4" s="399"/>
      <c r="C4" s="285"/>
      <c r="D4" s="285"/>
      <c r="E4" s="328"/>
    </row>
    <row r="5" spans="1:9" ht="20.100000000000001" customHeight="1">
      <c r="A5" s="400" t="str">
        <f>INICIO!A4</f>
        <v>MÊS: 06/2023</v>
      </c>
      <c r="B5" s="401"/>
      <c r="C5" s="330"/>
      <c r="D5" s="330"/>
    </row>
    <row r="6" spans="1:9" ht="20.100000000000001" customHeight="1">
      <c r="A6" s="213" t="s">
        <v>1360</v>
      </c>
      <c r="B6" s="292">
        <f>853373.37</f>
        <v>853373.37</v>
      </c>
      <c r="C6" s="333"/>
      <c r="D6" s="333"/>
      <c r="F6" s="334"/>
    </row>
    <row r="7" spans="1:9" ht="20.100000000000001" customHeight="1">
      <c r="A7" s="408" t="s">
        <v>57</v>
      </c>
      <c r="B7" s="409"/>
      <c r="C7" s="335"/>
      <c r="D7" s="335"/>
    </row>
    <row r="8" spans="1:9" ht="20.100000000000001" customHeight="1">
      <c r="A8" s="217" t="s">
        <v>58</v>
      </c>
      <c r="B8" s="286">
        <f>'FLUXO DE CAIXA - CC'!B8+'FLUXO DE CAIXA - CI'!B8+'FUNDO FIXO'!B8</f>
        <v>732977.44</v>
      </c>
      <c r="C8" s="336"/>
      <c r="D8" s="336"/>
      <c r="E8" s="337"/>
    </row>
    <row r="9" spans="1:9" ht="20.100000000000001" customHeight="1">
      <c r="A9" s="217" t="s">
        <v>104</v>
      </c>
      <c r="B9" s="286">
        <v>0</v>
      </c>
      <c r="C9" s="338"/>
      <c r="D9" s="338"/>
      <c r="F9" s="339"/>
      <c r="G9" s="340"/>
    </row>
    <row r="10" spans="1:9" ht="20.100000000000001" customHeight="1">
      <c r="A10" s="217" t="s">
        <v>105</v>
      </c>
      <c r="B10" s="286">
        <f>'FLUXO DE CAIXA - CC'!B10+'FLUXO DE CAIXA - CI'!B10+'FUNDO FIXO'!B10</f>
        <v>0</v>
      </c>
      <c r="C10" s="341"/>
      <c r="D10" s="338"/>
      <c r="F10" s="339"/>
      <c r="G10" s="340"/>
    </row>
    <row r="11" spans="1:9" ht="20.100000000000001" customHeight="1">
      <c r="A11" s="213" t="s">
        <v>230</v>
      </c>
      <c r="B11" s="292">
        <f>SUM(B8:B10)</f>
        <v>732977.44</v>
      </c>
      <c r="C11" s="342"/>
      <c r="D11" s="342"/>
      <c r="E11" s="343"/>
      <c r="F11" s="344"/>
      <c r="G11" s="345"/>
    </row>
    <row r="12" spans="1:9" ht="20.100000000000001" customHeight="1">
      <c r="A12" s="408" t="s">
        <v>107</v>
      </c>
      <c r="B12" s="409"/>
      <c r="C12" s="346"/>
      <c r="D12" s="346"/>
      <c r="F12" s="347"/>
      <c r="G12" s="348"/>
      <c r="H12" s="349"/>
      <c r="I12" s="343"/>
    </row>
    <row r="13" spans="1:9" ht="20.100000000000001" customHeight="1">
      <c r="A13" s="323" t="s">
        <v>108</v>
      </c>
      <c r="B13" s="286">
        <f>'FLUXO DE CAIXA - CC'!B14+'FLUXO DE CAIXA - CI'!B14+'FUNDO FIXO'!B14</f>
        <v>-270977.8</v>
      </c>
      <c r="C13" s="336"/>
      <c r="D13" s="336"/>
      <c r="F13" s="344"/>
    </row>
    <row r="14" spans="1:9" ht="20.100000000000001" customHeight="1">
      <c r="A14" s="323" t="s">
        <v>286</v>
      </c>
      <c r="B14" s="286">
        <f>'FLUXO DE CAIXA - CC'!B15+'FLUXO DE CAIXA - CI'!B15+'FUNDO FIXO'!B15</f>
        <v>-60592.089999999989</v>
      </c>
      <c r="C14" s="336"/>
      <c r="D14" s="336"/>
      <c r="F14" s="344"/>
    </row>
    <row r="15" spans="1:9" ht="20.100000000000001" customHeight="1">
      <c r="A15" s="323" t="s">
        <v>287</v>
      </c>
      <c r="B15" s="286">
        <f>'FLUXO DE CAIXA - CC'!B16+'FLUXO DE CAIXA - CI'!B16+'FUNDO FIXO'!B16</f>
        <v>-342973.54</v>
      </c>
      <c r="C15" s="336"/>
      <c r="D15" s="336"/>
      <c r="F15" s="344"/>
    </row>
    <row r="16" spans="1:9" ht="20.100000000000001" customHeight="1">
      <c r="A16" s="323" t="s">
        <v>288</v>
      </c>
      <c r="B16" s="286">
        <f>'FLUXO DE CAIXA - CC'!B17+'FLUXO DE CAIXA - CI'!B17+'FUNDO FIXO'!B17</f>
        <v>-5931.5300000000007</v>
      </c>
      <c r="C16" s="336"/>
      <c r="D16" s="336"/>
      <c r="F16" s="344"/>
      <c r="H16" s="343"/>
      <c r="I16" s="343"/>
    </row>
    <row r="17" spans="1:9" ht="20.100000000000001" customHeight="1">
      <c r="A17" s="220" t="s">
        <v>232</v>
      </c>
      <c r="B17" s="292">
        <f>SUM(B13:B16)</f>
        <v>-680474.96</v>
      </c>
      <c r="C17" s="350"/>
      <c r="D17" s="350"/>
      <c r="E17" s="343"/>
      <c r="F17" s="343"/>
      <c r="G17" s="349"/>
      <c r="H17" s="343"/>
      <c r="I17" s="343"/>
    </row>
    <row r="18" spans="1:9" ht="20.100000000000001" customHeight="1">
      <c r="A18" s="406" t="s">
        <v>1263</v>
      </c>
      <c r="B18" s="407"/>
      <c r="C18" s="351"/>
      <c r="D18" s="351"/>
      <c r="E18" s="343"/>
      <c r="F18" s="343"/>
      <c r="H18" s="343"/>
      <c r="I18" s="343"/>
    </row>
    <row r="19" spans="1:9" ht="20.100000000000001" customHeight="1">
      <c r="A19" s="213" t="s">
        <v>114</v>
      </c>
      <c r="B19" s="380">
        <f>B6+B11+B17</f>
        <v>905875.85000000009</v>
      </c>
      <c r="C19" s="352"/>
      <c r="D19" s="352"/>
      <c r="F19" s="343"/>
      <c r="G19" s="343"/>
      <c r="H19" s="343"/>
      <c r="I19" s="343"/>
    </row>
    <row r="20" spans="1:9" ht="20.100000000000001" customHeight="1">
      <c r="A20" s="404"/>
      <c r="B20" s="405"/>
      <c r="F20" s="343"/>
      <c r="G20" s="343"/>
      <c r="H20" s="343"/>
      <c r="I20" s="343"/>
    </row>
    <row r="21" spans="1:9" ht="20.100000000000001" customHeight="1">
      <c r="A21" s="402" t="s">
        <v>1634</v>
      </c>
      <c r="B21" s="403"/>
      <c r="C21" s="353"/>
      <c r="D21" s="353"/>
      <c r="F21" s="343"/>
      <c r="H21" s="343"/>
      <c r="I21" s="343"/>
    </row>
    <row r="22" spans="1:9" ht="20.100000000000001" customHeight="1">
      <c r="A22" s="324" t="s">
        <v>234</v>
      </c>
      <c r="B22" s="286">
        <f>B19</f>
        <v>905875.85000000009</v>
      </c>
      <c r="C22" s="354"/>
      <c r="D22" s="354"/>
      <c r="F22" s="343"/>
      <c r="H22" s="343"/>
      <c r="I22" s="343"/>
    </row>
    <row r="23" spans="1:9" ht="20.100000000000001" customHeight="1">
      <c r="A23" s="324" t="s">
        <v>235</v>
      </c>
      <c r="B23" s="286">
        <v>0</v>
      </c>
      <c r="C23" s="355"/>
      <c r="D23" s="355"/>
      <c r="F23" s="343"/>
      <c r="I23" s="343"/>
    </row>
    <row r="24" spans="1:9" ht="20.100000000000001" customHeight="1">
      <c r="A24" s="324" t="s">
        <v>236</v>
      </c>
      <c r="B24" s="286">
        <f>'FLUXO DE CAIXA - CC'!B30+'FLUXO DE CAIXA - CI'!B30+'FLUXO DE CAIXA - CP'!B30+'FUNDO FIXO'!B30</f>
        <v>0</v>
      </c>
      <c r="C24" s="354"/>
      <c r="D24" s="354"/>
      <c r="F24" s="343"/>
    </row>
    <row r="25" spans="1:9" ht="20.100000000000001" customHeight="1">
      <c r="A25" s="324" t="s">
        <v>237</v>
      </c>
      <c r="B25" s="286">
        <f>'FLUXO DE CAIXA - CC'!B31+'FLUXO DE CAIXA - CI'!B31+'FLUXO DE CAIXA - CP'!B31+'FUNDO FIXO'!B31</f>
        <v>0</v>
      </c>
      <c r="C25" s="354"/>
      <c r="D25" s="354"/>
      <c r="F25" s="343"/>
    </row>
    <row r="26" spans="1:9" ht="20.100000000000001" customHeight="1" thickBot="1">
      <c r="A26" s="325" t="s">
        <v>238</v>
      </c>
      <c r="B26" s="326">
        <v>0</v>
      </c>
      <c r="C26" s="354"/>
      <c r="D26" s="354"/>
      <c r="F26" s="343"/>
    </row>
    <row r="27" spans="1:9" ht="20.100000000000001" customHeight="1" thickBot="1">
      <c r="A27" s="327" t="s">
        <v>121</v>
      </c>
      <c r="B27" s="293">
        <f>B22+B23+B24-B25-B26</f>
        <v>905875.85000000009</v>
      </c>
      <c r="C27" s="352"/>
      <c r="D27" s="352"/>
      <c r="F27" s="343"/>
    </row>
    <row r="28" spans="1:9" ht="20.100000000000001" customHeight="1">
      <c r="F28" s="343"/>
    </row>
    <row r="29" spans="1:9" ht="20.100000000000001" customHeight="1">
      <c r="A29" s="332"/>
      <c r="B29" s="287"/>
      <c r="C29" s="288"/>
      <c r="D29" s="288"/>
    </row>
    <row r="30" spans="1:9" ht="20.100000000000001" customHeight="1">
      <c r="A30" s="357"/>
      <c r="B30" s="287"/>
      <c r="C30" s="287"/>
      <c r="D30" s="287"/>
    </row>
    <row r="31" spans="1:9" ht="20.100000000000001" customHeight="1">
      <c r="A31" s="287"/>
      <c r="B31" s="358"/>
      <c r="C31" s="358"/>
      <c r="D31" s="358"/>
    </row>
    <row r="32" spans="1:9" ht="20.100000000000001" customHeight="1">
      <c r="A32" s="359"/>
      <c r="C32" s="287"/>
      <c r="D32" s="287"/>
    </row>
    <row r="33" spans="1:10" ht="20.100000000000001" customHeight="1">
      <c r="A33" s="359"/>
      <c r="B33" s="287"/>
      <c r="C33" s="287"/>
      <c r="D33" s="287"/>
    </row>
    <row r="34" spans="1:10" ht="20.100000000000001" customHeight="1">
      <c r="B34" s="287"/>
      <c r="C34" s="287"/>
      <c r="D34" s="287"/>
    </row>
    <row r="37" spans="1:10" ht="20.100000000000001" customHeight="1">
      <c r="A37" s="360"/>
      <c r="F37" s="343"/>
    </row>
    <row r="40" spans="1:10" ht="20.100000000000001" customHeight="1">
      <c r="F40" s="343"/>
      <c r="G40" s="343"/>
      <c r="H40" s="343"/>
      <c r="J40" s="343"/>
    </row>
    <row r="41" spans="1:10" ht="20.100000000000001" customHeight="1">
      <c r="F41" s="343"/>
      <c r="G41" s="343"/>
      <c r="H41" s="343"/>
      <c r="J41" s="343"/>
    </row>
    <row r="42" spans="1:10" ht="20.100000000000001" customHeight="1">
      <c r="F42" s="343"/>
      <c r="G42" s="343"/>
      <c r="H42" s="343"/>
      <c r="J42" s="343"/>
    </row>
    <row r="43" spans="1:10" ht="20.100000000000001" customHeight="1">
      <c r="J43" s="343"/>
    </row>
    <row r="44" spans="1:10" ht="20.100000000000001" customHeight="1">
      <c r="J44" s="343"/>
    </row>
  </sheetData>
  <mergeCells count="10">
    <mergeCell ref="A21:B21"/>
    <mergeCell ref="A20:B20"/>
    <mergeCell ref="A18:B18"/>
    <mergeCell ref="A7:B7"/>
    <mergeCell ref="A12:B12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737"/>
  <sheetViews>
    <sheetView workbookViewId="0">
      <pane ySplit="1" topLeftCell="A2" activePane="bottomLeft" state="frozen"/>
      <selection pane="bottomLeft" activeCell="B738" sqref="B738"/>
    </sheetView>
  </sheetViews>
  <sheetFormatPr defaultRowHeight="15"/>
  <cols>
    <col min="1" max="1" width="73.7109375" style="363" customWidth="1"/>
    <col min="2" max="2" width="21.85546875" style="365" bestFit="1" customWidth="1"/>
    <col min="3" max="16384" width="9.140625" style="363"/>
  </cols>
  <sheetData>
    <row r="1" spans="1:2" s="361" customFormat="1">
      <c r="A1" s="361" t="s">
        <v>1217</v>
      </c>
      <c r="B1" s="361" t="s">
        <v>1218</v>
      </c>
    </row>
    <row r="2" spans="1:2" hidden="1">
      <c r="A2" s="363" t="s">
        <v>336</v>
      </c>
      <c r="B2" s="364">
        <v>4655157000106</v>
      </c>
    </row>
    <row r="3" spans="1:2" hidden="1">
      <c r="A3" s="363" t="s">
        <v>337</v>
      </c>
      <c r="B3" s="364">
        <v>29601926000114</v>
      </c>
    </row>
    <row r="4" spans="1:2" hidden="1">
      <c r="A4" s="363" t="s">
        <v>338</v>
      </c>
      <c r="B4" s="364">
        <v>4681111000242</v>
      </c>
    </row>
    <row r="5" spans="1:2" hidden="1">
      <c r="A5" s="363" t="s">
        <v>339</v>
      </c>
    </row>
    <row r="6" spans="1:2" hidden="1">
      <c r="A6" s="363" t="s">
        <v>340</v>
      </c>
      <c r="B6" s="364">
        <v>14327454000267</v>
      </c>
    </row>
    <row r="7" spans="1:2" hidden="1">
      <c r="A7" s="363" t="s">
        <v>341</v>
      </c>
      <c r="B7" s="364">
        <v>7955424000159</v>
      </c>
    </row>
    <row r="8" spans="1:2" hidden="1">
      <c r="A8" s="363" t="s">
        <v>342</v>
      </c>
      <c r="B8" s="364">
        <v>5957860000131</v>
      </c>
    </row>
    <row r="9" spans="1:2" hidden="1">
      <c r="A9" s="363" t="s">
        <v>343</v>
      </c>
    </row>
    <row r="10" spans="1:2" hidden="1">
      <c r="A10" s="363" t="s">
        <v>344</v>
      </c>
      <c r="B10" s="364">
        <v>19349009000130</v>
      </c>
    </row>
    <row r="11" spans="1:2" hidden="1">
      <c r="A11" s="363" t="s">
        <v>345</v>
      </c>
    </row>
    <row r="12" spans="1:2" hidden="1">
      <c r="A12" s="363" t="s">
        <v>346</v>
      </c>
      <c r="B12" s="364">
        <v>27721364000117</v>
      </c>
    </row>
    <row r="13" spans="1:2" hidden="1">
      <c r="A13" s="363" t="s">
        <v>347</v>
      </c>
      <c r="B13" s="364">
        <v>24323689000153</v>
      </c>
    </row>
    <row r="14" spans="1:2" hidden="1">
      <c r="A14" s="363" t="s">
        <v>348</v>
      </c>
      <c r="B14" s="364">
        <v>32313421000169</v>
      </c>
    </row>
    <row r="15" spans="1:2" hidden="1">
      <c r="A15" s="363" t="s">
        <v>349</v>
      </c>
      <c r="B15" s="364">
        <v>7271776000195</v>
      </c>
    </row>
    <row r="16" spans="1:2" hidden="1">
      <c r="A16" s="363" t="s">
        <v>350</v>
      </c>
      <c r="B16" s="364">
        <v>61418042000131</v>
      </c>
    </row>
    <row r="17" spans="1:2" hidden="1">
      <c r="A17" s="363" t="s">
        <v>351</v>
      </c>
      <c r="B17" s="364">
        <v>11857102000144</v>
      </c>
    </row>
    <row r="18" spans="1:2" hidden="1">
      <c r="A18" s="363" t="s">
        <v>352</v>
      </c>
      <c r="B18" s="364">
        <v>21514919000173</v>
      </c>
    </row>
    <row r="19" spans="1:2" hidden="1">
      <c r="A19" s="363" t="s">
        <v>353</v>
      </c>
      <c r="B19" s="364">
        <v>10925115000140</v>
      </c>
    </row>
    <row r="20" spans="1:2" hidden="1">
      <c r="A20" s="363" t="s">
        <v>354</v>
      </c>
      <c r="B20" s="364">
        <v>3061922000105</v>
      </c>
    </row>
    <row r="21" spans="1:2" hidden="1">
      <c r="A21" s="363" t="s">
        <v>355</v>
      </c>
      <c r="B21" s="364">
        <v>18800600000108</v>
      </c>
    </row>
    <row r="22" spans="1:2" hidden="1">
      <c r="A22" s="363" t="s">
        <v>356</v>
      </c>
      <c r="B22" s="364">
        <v>68583954000108</v>
      </c>
    </row>
    <row r="23" spans="1:2" hidden="1">
      <c r="A23" s="363" t="s">
        <v>357</v>
      </c>
      <c r="B23" s="364">
        <v>13913148000169</v>
      </c>
    </row>
    <row r="24" spans="1:2" hidden="1">
      <c r="A24" s="363" t="s">
        <v>358</v>
      </c>
      <c r="B24" s="364">
        <v>85822000112</v>
      </c>
    </row>
    <row r="25" spans="1:2" hidden="1">
      <c r="A25" s="363" t="s">
        <v>359</v>
      </c>
      <c r="B25" s="364">
        <v>85822000112</v>
      </c>
    </row>
    <row r="26" spans="1:2" hidden="1">
      <c r="A26" s="363" t="s">
        <v>360</v>
      </c>
      <c r="B26" s="364">
        <v>31027407000136</v>
      </c>
    </row>
    <row r="27" spans="1:2" hidden="1">
      <c r="A27" s="363" t="s">
        <v>361</v>
      </c>
      <c r="B27" s="364">
        <v>6022597000151</v>
      </c>
    </row>
    <row r="28" spans="1:2" hidden="1">
      <c r="A28" s="363" t="s">
        <v>362</v>
      </c>
    </row>
    <row r="29" spans="1:2" hidden="1">
      <c r="A29" s="363" t="s">
        <v>363</v>
      </c>
    </row>
    <row r="30" spans="1:2" hidden="1">
      <c r="A30" s="363" t="s">
        <v>364</v>
      </c>
      <c r="B30" s="365" t="s">
        <v>365</v>
      </c>
    </row>
    <row r="31" spans="1:2" hidden="1">
      <c r="A31" s="363" t="s">
        <v>366</v>
      </c>
      <c r="B31" s="365" t="s">
        <v>367</v>
      </c>
    </row>
    <row r="32" spans="1:2" hidden="1">
      <c r="A32" s="363" t="s">
        <v>368</v>
      </c>
      <c r="B32" s="364">
        <v>673404000146</v>
      </c>
    </row>
    <row r="33" spans="1:2" hidden="1">
      <c r="A33" s="363" t="s">
        <v>369</v>
      </c>
    </row>
    <row r="34" spans="1:2" hidden="1">
      <c r="A34" s="363" t="s">
        <v>370</v>
      </c>
    </row>
    <row r="35" spans="1:2" hidden="1">
      <c r="A35" s="363" t="s">
        <v>371</v>
      </c>
      <c r="B35" s="364">
        <v>89171417000120</v>
      </c>
    </row>
    <row r="36" spans="1:2" hidden="1">
      <c r="A36" s="363" t="s">
        <v>372</v>
      </c>
      <c r="B36" s="364">
        <v>4752237000180</v>
      </c>
    </row>
    <row r="37" spans="1:2" hidden="1">
      <c r="A37" s="363" t="s">
        <v>373</v>
      </c>
      <c r="B37" s="364">
        <v>60619202003406</v>
      </c>
    </row>
    <row r="38" spans="1:2" hidden="1">
      <c r="A38" s="363" t="s">
        <v>374</v>
      </c>
      <c r="B38" s="364">
        <v>19828567000189</v>
      </c>
    </row>
    <row r="39" spans="1:2" hidden="1">
      <c r="A39" s="363" t="s">
        <v>375</v>
      </c>
      <c r="B39" s="364">
        <v>19828567000189</v>
      </c>
    </row>
    <row r="40" spans="1:2" hidden="1">
      <c r="A40" s="363" t="s">
        <v>376</v>
      </c>
    </row>
    <row r="41" spans="1:2" hidden="1">
      <c r="A41" s="363" t="s">
        <v>377</v>
      </c>
      <c r="B41" s="364">
        <v>30757115000196</v>
      </c>
    </row>
    <row r="42" spans="1:2" hidden="1">
      <c r="A42" s="363" t="s">
        <v>378</v>
      </c>
      <c r="B42" s="365" t="s">
        <v>379</v>
      </c>
    </row>
    <row r="43" spans="1:2" hidden="1">
      <c r="A43" s="363" t="s">
        <v>380</v>
      </c>
      <c r="B43" s="364">
        <v>26081370000194</v>
      </c>
    </row>
    <row r="44" spans="1:2" hidden="1">
      <c r="A44" s="363" t="s">
        <v>381</v>
      </c>
    </row>
    <row r="45" spans="1:2" hidden="1">
      <c r="A45" s="363" t="s">
        <v>382</v>
      </c>
    </row>
    <row r="46" spans="1:2" hidden="1">
      <c r="A46" s="363" t="s">
        <v>383</v>
      </c>
    </row>
    <row r="47" spans="1:2" hidden="1">
      <c r="A47" s="363" t="s">
        <v>384</v>
      </c>
      <c r="B47" s="364">
        <v>7366296000108</v>
      </c>
    </row>
    <row r="48" spans="1:2" hidden="1">
      <c r="A48" s="363" t="s">
        <v>385</v>
      </c>
      <c r="B48" s="364">
        <v>2830778000153</v>
      </c>
    </row>
    <row r="49" spans="1:2" hidden="1">
      <c r="A49" s="363" t="s">
        <v>386</v>
      </c>
      <c r="B49" s="364">
        <v>6027816000276</v>
      </c>
    </row>
    <row r="50" spans="1:2" hidden="1">
      <c r="A50" s="363" t="s">
        <v>387</v>
      </c>
      <c r="B50" s="364">
        <v>40232258000138</v>
      </c>
    </row>
    <row r="51" spans="1:2" hidden="1">
      <c r="A51" s="363" t="s">
        <v>388</v>
      </c>
    </row>
    <row r="52" spans="1:2" hidden="1">
      <c r="A52" s="363" t="s">
        <v>389</v>
      </c>
      <c r="B52" s="364">
        <v>87389086000174</v>
      </c>
    </row>
    <row r="53" spans="1:2" hidden="1">
      <c r="A53" s="363" t="s">
        <v>390</v>
      </c>
      <c r="B53" s="364">
        <v>12465226000147</v>
      </c>
    </row>
    <row r="54" spans="1:2" hidden="1">
      <c r="A54" s="363" t="s">
        <v>391</v>
      </c>
    </row>
    <row r="55" spans="1:2" hidden="1">
      <c r="A55" s="363" t="s">
        <v>392</v>
      </c>
      <c r="B55" s="364">
        <v>26550803000103</v>
      </c>
    </row>
    <row r="56" spans="1:2" hidden="1">
      <c r="A56" s="363" t="s">
        <v>393</v>
      </c>
    </row>
    <row r="57" spans="1:2" hidden="1">
      <c r="A57" s="363" t="s">
        <v>394</v>
      </c>
      <c r="B57" s="364">
        <v>24415461000193</v>
      </c>
    </row>
    <row r="58" spans="1:2" hidden="1">
      <c r="A58" s="363" t="s">
        <v>395</v>
      </c>
      <c r="B58" s="364">
        <v>14470588000151</v>
      </c>
    </row>
    <row r="59" spans="1:2" hidden="1">
      <c r="A59" s="363" t="s">
        <v>396</v>
      </c>
      <c r="B59" s="364">
        <v>11896538000142</v>
      </c>
    </row>
    <row r="60" spans="1:2" hidden="1">
      <c r="A60" s="363" t="s">
        <v>397</v>
      </c>
      <c r="B60" s="364">
        <v>11305089000463</v>
      </c>
    </row>
    <row r="61" spans="1:2" hidden="1">
      <c r="A61" s="363" t="s">
        <v>398</v>
      </c>
      <c r="B61" s="364">
        <v>20650862000177</v>
      </c>
    </row>
    <row r="62" spans="1:2" hidden="1">
      <c r="A62" s="363" t="s">
        <v>399</v>
      </c>
      <c r="B62" s="364">
        <v>18283401000161</v>
      </c>
    </row>
    <row r="63" spans="1:2" hidden="1">
      <c r="A63" s="363" t="s">
        <v>400</v>
      </c>
      <c r="B63" s="364">
        <v>8087373000153</v>
      </c>
    </row>
    <row r="64" spans="1:2" hidden="1">
      <c r="A64" s="363" t="s">
        <v>401</v>
      </c>
      <c r="B64" s="364">
        <v>18283401000161</v>
      </c>
    </row>
    <row r="65" spans="1:2" hidden="1">
      <c r="A65" s="363" t="s">
        <v>402</v>
      </c>
      <c r="B65" s="364">
        <v>16637920000155</v>
      </c>
    </row>
    <row r="66" spans="1:2" hidden="1">
      <c r="A66" s="363" t="s">
        <v>403</v>
      </c>
    </row>
    <row r="67" spans="1:2" hidden="1">
      <c r="A67" s="363" t="s">
        <v>404</v>
      </c>
    </row>
    <row r="68" spans="1:2" hidden="1">
      <c r="A68" s="363" t="s">
        <v>405</v>
      </c>
    </row>
    <row r="69" spans="1:2" hidden="1">
      <c r="A69" s="363" t="s">
        <v>336</v>
      </c>
      <c r="B69" s="364">
        <v>4655157000106</v>
      </c>
    </row>
    <row r="70" spans="1:2" hidden="1">
      <c r="A70" s="363" t="s">
        <v>406</v>
      </c>
      <c r="B70" s="364">
        <v>29601926000114</v>
      </c>
    </row>
    <row r="71" spans="1:2" hidden="1">
      <c r="A71" s="363" t="s">
        <v>407</v>
      </c>
      <c r="B71" s="364">
        <v>4681111000242</v>
      </c>
    </row>
    <row r="72" spans="1:2" hidden="1">
      <c r="A72" s="363" t="s">
        <v>408</v>
      </c>
      <c r="B72" s="365" t="s">
        <v>409</v>
      </c>
    </row>
    <row r="73" spans="1:2" hidden="1">
      <c r="A73" s="363" t="s">
        <v>340</v>
      </c>
      <c r="B73" s="364">
        <v>14327454000267</v>
      </c>
    </row>
    <row r="74" spans="1:2" hidden="1">
      <c r="A74" s="363" t="s">
        <v>341</v>
      </c>
      <c r="B74" s="364">
        <v>7955424000159</v>
      </c>
    </row>
    <row r="75" spans="1:2" hidden="1">
      <c r="A75" s="363" t="s">
        <v>342</v>
      </c>
      <c r="B75" s="364">
        <v>5957860000131</v>
      </c>
    </row>
    <row r="76" spans="1:2" hidden="1">
      <c r="A76" s="363" t="s">
        <v>343</v>
      </c>
    </row>
    <row r="77" spans="1:2" hidden="1">
      <c r="A77" s="363" t="s">
        <v>410</v>
      </c>
      <c r="B77" s="364">
        <v>19349009000130</v>
      </c>
    </row>
    <row r="78" spans="1:2" hidden="1">
      <c r="A78" s="363" t="s">
        <v>411</v>
      </c>
      <c r="B78" s="365" t="s">
        <v>412</v>
      </c>
    </row>
    <row r="79" spans="1:2" hidden="1">
      <c r="A79" s="363" t="s">
        <v>346</v>
      </c>
      <c r="B79" s="364">
        <v>27721364000117</v>
      </c>
    </row>
    <row r="80" spans="1:2" hidden="1">
      <c r="A80" s="363" t="s">
        <v>347</v>
      </c>
      <c r="B80" s="364">
        <v>24323689000153</v>
      </c>
    </row>
    <row r="81" spans="1:2" hidden="1">
      <c r="A81" s="363" t="s">
        <v>413</v>
      </c>
      <c r="B81" s="364">
        <v>32313421000169</v>
      </c>
    </row>
    <row r="82" spans="1:2" hidden="1">
      <c r="A82" s="363" t="s">
        <v>349</v>
      </c>
      <c r="B82" s="364">
        <v>7271776000195</v>
      </c>
    </row>
    <row r="83" spans="1:2" hidden="1">
      <c r="A83" s="363" t="s">
        <v>414</v>
      </c>
      <c r="B83" s="364">
        <v>61418042000131</v>
      </c>
    </row>
    <row r="84" spans="1:2" hidden="1">
      <c r="A84" s="363" t="s">
        <v>415</v>
      </c>
      <c r="B84" s="364">
        <v>11857102000144</v>
      </c>
    </row>
    <row r="85" spans="1:2" hidden="1">
      <c r="A85" s="363" t="s">
        <v>352</v>
      </c>
      <c r="B85" s="364">
        <v>21514919000173</v>
      </c>
    </row>
    <row r="86" spans="1:2" hidden="1">
      <c r="A86" s="363" t="s">
        <v>353</v>
      </c>
      <c r="B86" s="364">
        <v>10925115000140</v>
      </c>
    </row>
    <row r="87" spans="1:2" hidden="1">
      <c r="A87" s="363" t="s">
        <v>354</v>
      </c>
      <c r="B87" s="364">
        <v>3061922000105</v>
      </c>
    </row>
    <row r="88" spans="1:2" hidden="1">
      <c r="A88" s="363" t="s">
        <v>355</v>
      </c>
      <c r="B88" s="364">
        <v>18800600000108</v>
      </c>
    </row>
    <row r="89" spans="1:2" hidden="1">
      <c r="A89" s="363" t="s">
        <v>356</v>
      </c>
      <c r="B89" s="364">
        <v>68583954000108</v>
      </c>
    </row>
    <row r="90" spans="1:2" hidden="1">
      <c r="A90" s="363" t="s">
        <v>357</v>
      </c>
      <c r="B90" s="364">
        <v>13913148000169</v>
      </c>
    </row>
    <row r="91" spans="1:2" hidden="1">
      <c r="A91" s="363" t="s">
        <v>358</v>
      </c>
      <c r="B91" s="364">
        <v>85822000112</v>
      </c>
    </row>
    <row r="92" spans="1:2" hidden="1">
      <c r="A92" s="363" t="s">
        <v>359</v>
      </c>
      <c r="B92" s="364">
        <v>85822000112</v>
      </c>
    </row>
    <row r="93" spans="1:2" hidden="1">
      <c r="A93" s="363" t="s">
        <v>360</v>
      </c>
      <c r="B93" s="364">
        <v>31027407000136</v>
      </c>
    </row>
    <row r="94" spans="1:2" hidden="1">
      <c r="A94" s="363" t="s">
        <v>416</v>
      </c>
      <c r="B94" s="364" t="s">
        <v>417</v>
      </c>
    </row>
    <row r="95" spans="1:2" hidden="1">
      <c r="A95" s="363" t="s">
        <v>362</v>
      </c>
    </row>
    <row r="96" spans="1:2" hidden="1">
      <c r="A96" s="363" t="s">
        <v>363</v>
      </c>
    </row>
    <row r="97" spans="1:2" hidden="1">
      <c r="A97" s="363" t="s">
        <v>418</v>
      </c>
      <c r="B97" s="365" t="s">
        <v>365</v>
      </c>
    </row>
    <row r="98" spans="1:2" hidden="1">
      <c r="A98" s="363" t="s">
        <v>419</v>
      </c>
      <c r="B98" s="365" t="s">
        <v>367</v>
      </c>
    </row>
    <row r="99" spans="1:2" hidden="1">
      <c r="A99" s="363" t="s">
        <v>368</v>
      </c>
      <c r="B99" s="364">
        <v>673404000146</v>
      </c>
    </row>
    <row r="100" spans="1:2" hidden="1">
      <c r="A100" s="363" t="s">
        <v>420</v>
      </c>
      <c r="B100" s="365" t="s">
        <v>421</v>
      </c>
    </row>
    <row r="101" spans="1:2" hidden="1">
      <c r="A101" s="363" t="s">
        <v>370</v>
      </c>
    </row>
    <row r="102" spans="1:2" hidden="1">
      <c r="A102" s="363" t="s">
        <v>371</v>
      </c>
      <c r="B102" s="364">
        <v>89171417000120</v>
      </c>
    </row>
    <row r="103" spans="1:2" hidden="1">
      <c r="A103" s="363" t="s">
        <v>372</v>
      </c>
      <c r="B103" s="364">
        <v>4752237000180</v>
      </c>
    </row>
    <row r="104" spans="1:2" hidden="1">
      <c r="A104" s="363" t="s">
        <v>373</v>
      </c>
      <c r="B104" s="364">
        <v>60619202003406</v>
      </c>
    </row>
    <row r="105" spans="1:2" hidden="1">
      <c r="A105" s="363" t="s">
        <v>374</v>
      </c>
      <c r="B105" s="364">
        <v>19828567000189</v>
      </c>
    </row>
    <row r="106" spans="1:2" hidden="1">
      <c r="A106" s="363" t="s">
        <v>375</v>
      </c>
      <c r="B106" s="364">
        <v>19828567000189</v>
      </c>
    </row>
    <row r="107" spans="1:2" hidden="1">
      <c r="A107" s="363" t="s">
        <v>376</v>
      </c>
    </row>
    <row r="108" spans="1:2" hidden="1">
      <c r="A108" s="363" t="s">
        <v>377</v>
      </c>
      <c r="B108" s="364">
        <v>30757115000196</v>
      </c>
    </row>
    <row r="109" spans="1:2" hidden="1">
      <c r="A109" s="363" t="s">
        <v>378</v>
      </c>
      <c r="B109" s="365" t="s">
        <v>379</v>
      </c>
    </row>
    <row r="110" spans="1:2" hidden="1">
      <c r="A110" s="363" t="s">
        <v>380</v>
      </c>
      <c r="B110" s="364">
        <v>26081370000194</v>
      </c>
    </row>
    <row r="111" spans="1:2" hidden="1">
      <c r="A111" s="363" t="s">
        <v>381</v>
      </c>
    </row>
    <row r="112" spans="1:2" hidden="1">
      <c r="A112" s="363" t="s">
        <v>382</v>
      </c>
    </row>
    <row r="113" spans="1:2" hidden="1">
      <c r="A113" s="363" t="s">
        <v>383</v>
      </c>
    </row>
    <row r="114" spans="1:2" hidden="1">
      <c r="A114" s="363" t="s">
        <v>422</v>
      </c>
      <c r="B114" s="364">
        <v>7366296000108</v>
      </c>
    </row>
    <row r="115" spans="1:2" hidden="1">
      <c r="A115" s="363" t="s">
        <v>385</v>
      </c>
      <c r="B115" s="364">
        <v>2830778000153</v>
      </c>
    </row>
    <row r="116" spans="1:2" hidden="1">
      <c r="A116" s="363" t="s">
        <v>423</v>
      </c>
      <c r="B116" s="364">
        <v>6027816000276</v>
      </c>
    </row>
    <row r="117" spans="1:2" hidden="1">
      <c r="A117" s="363" t="s">
        <v>387</v>
      </c>
      <c r="B117" s="364">
        <v>40232258000138</v>
      </c>
    </row>
    <row r="118" spans="1:2" hidden="1">
      <c r="A118" s="363" t="s">
        <v>424</v>
      </c>
      <c r="B118" s="365" t="s">
        <v>425</v>
      </c>
    </row>
    <row r="119" spans="1:2" hidden="1">
      <c r="A119" s="363" t="s">
        <v>426</v>
      </c>
      <c r="B119" s="364">
        <v>87389086000174</v>
      </c>
    </row>
    <row r="120" spans="1:2" hidden="1">
      <c r="A120" s="363" t="s">
        <v>390</v>
      </c>
      <c r="B120" s="364">
        <v>12465226000147</v>
      </c>
    </row>
    <row r="121" spans="1:2" hidden="1">
      <c r="A121" s="363" t="s">
        <v>391</v>
      </c>
    </row>
    <row r="122" spans="1:2" hidden="1">
      <c r="A122" s="363" t="s">
        <v>392</v>
      </c>
      <c r="B122" s="364">
        <v>26550803000103</v>
      </c>
    </row>
    <row r="123" spans="1:2" hidden="1">
      <c r="A123" s="363" t="s">
        <v>427</v>
      </c>
      <c r="B123" s="365" t="s">
        <v>428</v>
      </c>
    </row>
    <row r="124" spans="1:2" hidden="1">
      <c r="A124" s="363" t="s">
        <v>429</v>
      </c>
      <c r="B124" s="364">
        <v>24415461000193</v>
      </c>
    </row>
    <row r="125" spans="1:2" hidden="1">
      <c r="A125" s="363" t="s">
        <v>395</v>
      </c>
      <c r="B125" s="364">
        <v>14470588000151</v>
      </c>
    </row>
    <row r="126" spans="1:2" hidden="1">
      <c r="A126" s="363" t="s">
        <v>396</v>
      </c>
      <c r="B126" s="364">
        <v>11896538000142</v>
      </c>
    </row>
    <row r="127" spans="1:2" hidden="1">
      <c r="A127" s="363" t="s">
        <v>430</v>
      </c>
      <c r="B127" s="364">
        <v>11305089000463</v>
      </c>
    </row>
    <row r="128" spans="1:2" hidden="1">
      <c r="A128" s="363" t="s">
        <v>398</v>
      </c>
      <c r="B128" s="364">
        <v>20650862000177</v>
      </c>
    </row>
    <row r="129" spans="1:2" hidden="1">
      <c r="A129" s="363" t="s">
        <v>399</v>
      </c>
      <c r="B129" s="364">
        <v>18283401000161</v>
      </c>
    </row>
    <row r="130" spans="1:2" hidden="1">
      <c r="A130" s="363" t="s">
        <v>400</v>
      </c>
      <c r="B130" s="364">
        <v>8087373000153</v>
      </c>
    </row>
    <row r="131" spans="1:2" hidden="1">
      <c r="A131" s="363" t="s">
        <v>431</v>
      </c>
      <c r="B131" s="364">
        <v>18283401000161</v>
      </c>
    </row>
    <row r="132" spans="1:2" hidden="1">
      <c r="A132" s="363" t="s">
        <v>432</v>
      </c>
      <c r="B132" s="364">
        <v>16637920000155</v>
      </c>
    </row>
    <row r="133" spans="1:2" hidden="1">
      <c r="A133" s="363" t="s">
        <v>433</v>
      </c>
      <c r="B133" s="365" t="s">
        <v>434</v>
      </c>
    </row>
    <row r="134" spans="1:2" hidden="1">
      <c r="A134" s="363" t="s">
        <v>404</v>
      </c>
    </row>
    <row r="135" spans="1:2" hidden="1">
      <c r="A135" s="363" t="s">
        <v>405</v>
      </c>
    </row>
    <row r="136" spans="1:2" hidden="1">
      <c r="A136" s="363" t="s">
        <v>435</v>
      </c>
      <c r="B136" s="365" t="s">
        <v>436</v>
      </c>
    </row>
    <row r="137" spans="1:2" hidden="1">
      <c r="A137" s="363" t="s">
        <v>437</v>
      </c>
      <c r="B137" s="365" t="s">
        <v>438</v>
      </c>
    </row>
    <row r="138" spans="1:2" hidden="1">
      <c r="A138" s="363" t="s">
        <v>439</v>
      </c>
      <c r="B138" s="365" t="s">
        <v>440</v>
      </c>
    </row>
    <row r="139" spans="1:2" hidden="1">
      <c r="A139" s="363" t="s">
        <v>441</v>
      </c>
      <c r="B139" s="365" t="s">
        <v>442</v>
      </c>
    </row>
    <row r="140" spans="1:2" hidden="1">
      <c r="A140" s="363" t="s">
        <v>443</v>
      </c>
      <c r="B140" s="365" t="s">
        <v>444</v>
      </c>
    </row>
    <row r="141" spans="1:2" hidden="1">
      <c r="A141" s="363" t="s">
        <v>445</v>
      </c>
      <c r="B141" s="365" t="s">
        <v>446</v>
      </c>
    </row>
    <row r="142" spans="1:2" hidden="1">
      <c r="A142" s="363" t="s">
        <v>447</v>
      </c>
      <c r="B142" s="365" t="s">
        <v>448</v>
      </c>
    </row>
    <row r="143" spans="1:2" hidden="1">
      <c r="A143" s="363" t="s">
        <v>449</v>
      </c>
      <c r="B143" s="365" t="s">
        <v>450</v>
      </c>
    </row>
    <row r="144" spans="1:2" hidden="1">
      <c r="A144" s="363" t="s">
        <v>451</v>
      </c>
      <c r="B144" s="366" t="s">
        <v>452</v>
      </c>
    </row>
    <row r="145" spans="1:2" hidden="1">
      <c r="A145" s="363" t="s">
        <v>453</v>
      </c>
      <c r="B145" s="365" t="s">
        <v>450</v>
      </c>
    </row>
    <row r="146" spans="1:2" hidden="1">
      <c r="A146" s="363" t="s">
        <v>454</v>
      </c>
    </row>
    <row r="147" spans="1:2" hidden="1">
      <c r="A147" s="363" t="s">
        <v>455</v>
      </c>
      <c r="B147" s="365" t="s">
        <v>456</v>
      </c>
    </row>
    <row r="148" spans="1:2" hidden="1">
      <c r="A148" s="363" t="s">
        <v>457</v>
      </c>
      <c r="B148" s="365" t="s">
        <v>458</v>
      </c>
    </row>
    <row r="149" spans="1:2" hidden="1">
      <c r="A149" s="363" t="s">
        <v>459</v>
      </c>
      <c r="B149" s="365" t="s">
        <v>436</v>
      </c>
    </row>
    <row r="150" spans="1:2" hidden="1">
      <c r="A150" s="363" t="s">
        <v>460</v>
      </c>
      <c r="B150" s="365" t="s">
        <v>461</v>
      </c>
    </row>
    <row r="151" spans="1:2" hidden="1">
      <c r="A151" s="363" t="s">
        <v>462</v>
      </c>
      <c r="B151" s="365" t="s">
        <v>463</v>
      </c>
    </row>
    <row r="152" spans="1:2" hidden="1">
      <c r="A152" s="363" t="s">
        <v>464</v>
      </c>
      <c r="B152" s="365" t="s">
        <v>465</v>
      </c>
    </row>
    <row r="153" spans="1:2" hidden="1">
      <c r="A153" s="363" t="s">
        <v>466</v>
      </c>
      <c r="B153" s="365" t="s">
        <v>467</v>
      </c>
    </row>
    <row r="154" spans="1:2" hidden="1">
      <c r="A154" s="363" t="s">
        <v>468</v>
      </c>
      <c r="B154" s="365" t="s">
        <v>467</v>
      </c>
    </row>
    <row r="155" spans="1:2" hidden="1">
      <c r="A155" s="363" t="s">
        <v>469</v>
      </c>
    </row>
    <row r="156" spans="1:2" hidden="1">
      <c r="A156" s="363" t="s">
        <v>470</v>
      </c>
    </row>
    <row r="157" spans="1:2" hidden="1">
      <c r="A157" s="363" t="s">
        <v>471</v>
      </c>
      <c r="B157" s="365" t="s">
        <v>467</v>
      </c>
    </row>
    <row r="158" spans="1:2" hidden="1">
      <c r="A158" s="363" t="s">
        <v>472</v>
      </c>
    </row>
    <row r="159" spans="1:2" hidden="1">
      <c r="A159" s="363" t="s">
        <v>473</v>
      </c>
      <c r="B159" s="366" t="s">
        <v>425</v>
      </c>
    </row>
    <row r="160" spans="1:2" hidden="1">
      <c r="A160" s="363" t="s">
        <v>474</v>
      </c>
      <c r="B160" s="365" t="s">
        <v>475</v>
      </c>
    </row>
    <row r="161" spans="1:2" hidden="1">
      <c r="A161" s="363" t="s">
        <v>476</v>
      </c>
      <c r="B161" s="365" t="s">
        <v>477</v>
      </c>
    </row>
    <row r="162" spans="1:2" hidden="1">
      <c r="A162" s="363" t="s">
        <v>478</v>
      </c>
      <c r="B162" s="365" t="s">
        <v>479</v>
      </c>
    </row>
    <row r="163" spans="1:2" hidden="1">
      <c r="A163" s="363" t="s">
        <v>480</v>
      </c>
      <c r="B163" s="365" t="s">
        <v>481</v>
      </c>
    </row>
    <row r="164" spans="1:2" hidden="1">
      <c r="A164" s="363" t="s">
        <v>482</v>
      </c>
      <c r="B164" s="365" t="s">
        <v>483</v>
      </c>
    </row>
    <row r="165" spans="1:2" hidden="1">
      <c r="A165" s="363" t="s">
        <v>484</v>
      </c>
      <c r="B165" s="366" t="s">
        <v>485</v>
      </c>
    </row>
    <row r="166" spans="1:2" hidden="1">
      <c r="A166" s="363" t="s">
        <v>486</v>
      </c>
      <c r="B166" s="365" t="s">
        <v>487</v>
      </c>
    </row>
    <row r="167" spans="1:2" hidden="1">
      <c r="A167" s="363" t="s">
        <v>488</v>
      </c>
      <c r="B167" s="366" t="s">
        <v>489</v>
      </c>
    </row>
    <row r="168" spans="1:2" hidden="1">
      <c r="A168" s="363" t="s">
        <v>490</v>
      </c>
      <c r="B168" s="366" t="s">
        <v>450</v>
      </c>
    </row>
    <row r="169" spans="1:2" hidden="1">
      <c r="A169" s="363" t="s">
        <v>491</v>
      </c>
      <c r="B169" s="365" t="s">
        <v>492</v>
      </c>
    </row>
    <row r="170" spans="1:2" hidden="1">
      <c r="A170" s="363" t="s">
        <v>493</v>
      </c>
      <c r="B170" s="365" t="s">
        <v>494</v>
      </c>
    </row>
    <row r="171" spans="1:2" hidden="1">
      <c r="A171" s="363" t="s">
        <v>495</v>
      </c>
      <c r="B171" s="365" t="s">
        <v>496</v>
      </c>
    </row>
    <row r="172" spans="1:2" hidden="1">
      <c r="A172" s="363" t="s">
        <v>497</v>
      </c>
      <c r="B172" s="365" t="s">
        <v>498</v>
      </c>
    </row>
    <row r="173" spans="1:2" hidden="1">
      <c r="A173" s="363" t="s">
        <v>499</v>
      </c>
      <c r="B173" s="365" t="s">
        <v>500</v>
      </c>
    </row>
    <row r="174" spans="1:2" hidden="1">
      <c r="A174" s="363" t="s">
        <v>501</v>
      </c>
      <c r="B174" s="365" t="s">
        <v>502</v>
      </c>
    </row>
    <row r="175" spans="1:2" hidden="1">
      <c r="A175" s="363" t="s">
        <v>503</v>
      </c>
      <c r="B175" s="365" t="s">
        <v>504</v>
      </c>
    </row>
    <row r="176" spans="1:2" hidden="1">
      <c r="A176" s="363" t="s">
        <v>505</v>
      </c>
      <c r="B176" s="365" t="s">
        <v>506</v>
      </c>
    </row>
    <row r="177" spans="1:2" hidden="1">
      <c r="A177" s="363" t="s">
        <v>507</v>
      </c>
      <c r="B177" s="365" t="s">
        <v>508</v>
      </c>
    </row>
    <row r="178" spans="1:2" hidden="1">
      <c r="A178" s="363" t="s">
        <v>509</v>
      </c>
      <c r="B178" s="365" t="s">
        <v>365</v>
      </c>
    </row>
    <row r="179" spans="1:2" hidden="1">
      <c r="A179" s="363" t="s">
        <v>510</v>
      </c>
      <c r="B179" s="365" t="s">
        <v>511</v>
      </c>
    </row>
    <row r="180" spans="1:2" hidden="1">
      <c r="A180" s="363" t="s">
        <v>415</v>
      </c>
      <c r="B180" s="364">
        <v>11857102000144</v>
      </c>
    </row>
    <row r="181" spans="1:2" hidden="1">
      <c r="A181" s="363" t="s">
        <v>512</v>
      </c>
      <c r="B181" s="365" t="s">
        <v>489</v>
      </c>
    </row>
    <row r="182" spans="1:2" hidden="1">
      <c r="A182" s="363" t="s">
        <v>513</v>
      </c>
      <c r="B182" s="365" t="s">
        <v>514</v>
      </c>
    </row>
    <row r="183" spans="1:2" hidden="1">
      <c r="A183" s="363" t="s">
        <v>515</v>
      </c>
      <c r="B183" s="365" t="s">
        <v>516</v>
      </c>
    </row>
    <row r="184" spans="1:2" hidden="1">
      <c r="A184" s="363" t="s">
        <v>517</v>
      </c>
      <c r="B184" s="365" t="s">
        <v>518</v>
      </c>
    </row>
    <row r="185" spans="1:2" hidden="1">
      <c r="A185" s="363" t="s">
        <v>519</v>
      </c>
      <c r="B185" s="365" t="s">
        <v>502</v>
      </c>
    </row>
    <row r="186" spans="1:2" hidden="1">
      <c r="A186" s="363" t="s">
        <v>520</v>
      </c>
      <c r="B186" s="365" t="s">
        <v>521</v>
      </c>
    </row>
    <row r="187" spans="1:2" hidden="1">
      <c r="A187" s="363" t="s">
        <v>522</v>
      </c>
      <c r="B187" s="365" t="s">
        <v>456</v>
      </c>
    </row>
    <row r="188" spans="1:2" hidden="1">
      <c r="A188" s="363" t="s">
        <v>523</v>
      </c>
      <c r="B188" s="365" t="s">
        <v>524</v>
      </c>
    </row>
    <row r="189" spans="1:2" hidden="1">
      <c r="A189" s="363" t="s">
        <v>525</v>
      </c>
      <c r="B189" s="365" t="s">
        <v>526</v>
      </c>
    </row>
    <row r="190" spans="1:2" hidden="1">
      <c r="A190" s="363" t="s">
        <v>527</v>
      </c>
      <c r="B190" s="365" t="s">
        <v>528</v>
      </c>
    </row>
    <row r="191" spans="1:2" hidden="1">
      <c r="A191" s="363" t="s">
        <v>529</v>
      </c>
      <c r="B191" s="365" t="s">
        <v>530</v>
      </c>
    </row>
    <row r="192" spans="1:2" hidden="1">
      <c r="A192" s="363" t="s">
        <v>411</v>
      </c>
      <c r="B192" s="365" t="s">
        <v>412</v>
      </c>
    </row>
    <row r="193" spans="1:2" hidden="1">
      <c r="A193" s="363" t="s">
        <v>531</v>
      </c>
      <c r="B193" s="365" t="s">
        <v>434</v>
      </c>
    </row>
    <row r="194" spans="1:2" hidden="1">
      <c r="A194" s="363" t="s">
        <v>532</v>
      </c>
      <c r="B194" s="365" t="s">
        <v>533</v>
      </c>
    </row>
    <row r="195" spans="1:2" hidden="1">
      <c r="A195" s="363" t="s">
        <v>534</v>
      </c>
      <c r="B195" s="364">
        <v>87389086000174</v>
      </c>
    </row>
    <row r="196" spans="1:2" hidden="1">
      <c r="A196" s="363" t="s">
        <v>535</v>
      </c>
      <c r="B196" s="365" t="s">
        <v>450</v>
      </c>
    </row>
    <row r="197" spans="1:2" hidden="1">
      <c r="A197" s="363" t="s">
        <v>536</v>
      </c>
      <c r="B197" s="365" t="s">
        <v>450</v>
      </c>
    </row>
    <row r="198" spans="1:2" hidden="1">
      <c r="A198" s="363" t="s">
        <v>537</v>
      </c>
      <c r="B198" s="365" t="s">
        <v>538</v>
      </c>
    </row>
    <row r="199" spans="1:2" hidden="1">
      <c r="A199" s="363" t="s">
        <v>539</v>
      </c>
      <c r="B199" s="365" t="s">
        <v>540</v>
      </c>
    </row>
    <row r="200" spans="1:2" hidden="1">
      <c r="A200" s="363" t="s">
        <v>541</v>
      </c>
      <c r="B200" s="365" t="s">
        <v>542</v>
      </c>
    </row>
    <row r="201" spans="1:2" hidden="1">
      <c r="A201" s="363" t="s">
        <v>543</v>
      </c>
      <c r="B201" s="365" t="s">
        <v>467</v>
      </c>
    </row>
    <row r="202" spans="1:2" hidden="1">
      <c r="A202" s="363" t="s">
        <v>544</v>
      </c>
      <c r="B202" s="365" t="s">
        <v>467</v>
      </c>
    </row>
    <row r="203" spans="1:2" hidden="1">
      <c r="A203" s="363" t="s">
        <v>545</v>
      </c>
      <c r="B203" s="367">
        <v>10828</v>
      </c>
    </row>
    <row r="204" spans="1:2" hidden="1">
      <c r="A204" s="363" t="s">
        <v>546</v>
      </c>
      <c r="B204" s="365" t="s">
        <v>533</v>
      </c>
    </row>
    <row r="205" spans="1:2" hidden="1">
      <c r="A205" s="363" t="s">
        <v>547</v>
      </c>
      <c r="B205" s="364">
        <v>85822000112</v>
      </c>
    </row>
    <row r="206" spans="1:2" hidden="1">
      <c r="A206" s="363" t="s">
        <v>548</v>
      </c>
      <c r="B206" s="365" t="s">
        <v>549</v>
      </c>
    </row>
    <row r="207" spans="1:2" hidden="1">
      <c r="A207" s="363" t="s">
        <v>550</v>
      </c>
      <c r="B207" s="365" t="s">
        <v>551</v>
      </c>
    </row>
    <row r="208" spans="1:2" hidden="1">
      <c r="A208" s="363" t="s">
        <v>552</v>
      </c>
      <c r="B208" s="365" t="s">
        <v>553</v>
      </c>
    </row>
    <row r="209" spans="1:2" hidden="1">
      <c r="A209" s="363" t="s">
        <v>554</v>
      </c>
      <c r="B209" s="365" t="s">
        <v>555</v>
      </c>
    </row>
    <row r="210" spans="1:2" hidden="1">
      <c r="A210" s="363" t="s">
        <v>556</v>
      </c>
      <c r="B210" s="365" t="s">
        <v>557</v>
      </c>
    </row>
    <row r="211" spans="1:2" hidden="1">
      <c r="A211" s="363" t="s">
        <v>558</v>
      </c>
      <c r="B211" s="365" t="s">
        <v>559</v>
      </c>
    </row>
    <row r="212" spans="1:2" hidden="1">
      <c r="A212" s="363" t="s">
        <v>560</v>
      </c>
      <c r="B212" s="365" t="s">
        <v>561</v>
      </c>
    </row>
    <row r="213" spans="1:2" hidden="1">
      <c r="A213" s="363" t="s">
        <v>562</v>
      </c>
      <c r="B213" s="365" t="s">
        <v>563</v>
      </c>
    </row>
    <row r="214" spans="1:2" hidden="1">
      <c r="A214" s="363" t="s">
        <v>564</v>
      </c>
      <c r="B214" s="365" t="s">
        <v>565</v>
      </c>
    </row>
    <row r="215" spans="1:2" hidden="1">
      <c r="A215" s="363" t="s">
        <v>566</v>
      </c>
      <c r="B215" s="365" t="s">
        <v>567</v>
      </c>
    </row>
    <row r="216" spans="1:2" hidden="1">
      <c r="A216" s="363" t="s">
        <v>568</v>
      </c>
      <c r="B216" s="365" t="s">
        <v>569</v>
      </c>
    </row>
    <row r="217" spans="1:2" hidden="1">
      <c r="A217" s="363" t="s">
        <v>570</v>
      </c>
      <c r="B217" s="365" t="s">
        <v>549</v>
      </c>
    </row>
    <row r="218" spans="1:2" hidden="1">
      <c r="A218" s="363" t="s">
        <v>571</v>
      </c>
      <c r="B218" s="365" t="s">
        <v>572</v>
      </c>
    </row>
    <row r="219" spans="1:2" hidden="1">
      <c r="A219" s="363" t="s">
        <v>573</v>
      </c>
      <c r="B219" s="365" t="s">
        <v>574</v>
      </c>
    </row>
    <row r="220" spans="1:2" hidden="1">
      <c r="A220" s="363" t="s">
        <v>575</v>
      </c>
      <c r="B220" s="365" t="s">
        <v>576</v>
      </c>
    </row>
    <row r="221" spans="1:2" hidden="1">
      <c r="A221" s="363" t="s">
        <v>577</v>
      </c>
      <c r="B221" s="365" t="s">
        <v>578</v>
      </c>
    </row>
    <row r="222" spans="1:2" hidden="1">
      <c r="A222" s="363" t="s">
        <v>579</v>
      </c>
      <c r="B222" s="365" t="s">
        <v>580</v>
      </c>
    </row>
    <row r="223" spans="1:2" hidden="1">
      <c r="A223" s="363" t="s">
        <v>581</v>
      </c>
      <c r="B223" s="365" t="s">
        <v>582</v>
      </c>
    </row>
    <row r="224" spans="1:2" hidden="1">
      <c r="A224" s="363" t="s">
        <v>583</v>
      </c>
      <c r="B224" s="365" t="s">
        <v>584</v>
      </c>
    </row>
    <row r="225" spans="1:2" hidden="1">
      <c r="A225" s="363" t="s">
        <v>585</v>
      </c>
      <c r="B225" s="365" t="s">
        <v>586</v>
      </c>
    </row>
    <row r="226" spans="1:2" hidden="1">
      <c r="A226" s="363" t="s">
        <v>587</v>
      </c>
      <c r="B226" s="365" t="s">
        <v>588</v>
      </c>
    </row>
    <row r="227" spans="1:2" hidden="1">
      <c r="A227" s="363" t="s">
        <v>589</v>
      </c>
      <c r="B227" s="365" t="s">
        <v>590</v>
      </c>
    </row>
    <row r="228" spans="1:2" hidden="1">
      <c r="A228" s="363" t="s">
        <v>591</v>
      </c>
      <c r="B228" s="365" t="s">
        <v>592</v>
      </c>
    </row>
    <row r="229" spans="1:2" hidden="1">
      <c r="A229" s="363" t="s">
        <v>593</v>
      </c>
      <c r="B229" s="365" t="s">
        <v>594</v>
      </c>
    </row>
    <row r="230" spans="1:2" hidden="1">
      <c r="A230" s="363" t="s">
        <v>595</v>
      </c>
      <c r="B230" s="365" t="s">
        <v>596</v>
      </c>
    </row>
    <row r="231" spans="1:2" hidden="1">
      <c r="A231" s="363" t="s">
        <v>597</v>
      </c>
      <c r="B231" s="365" t="s">
        <v>598</v>
      </c>
    </row>
    <row r="232" spans="1:2" hidden="1">
      <c r="A232" s="363" t="s">
        <v>599</v>
      </c>
      <c r="B232" s="365" t="s">
        <v>600</v>
      </c>
    </row>
    <row r="233" spans="1:2" hidden="1">
      <c r="A233" s="363" t="s">
        <v>601</v>
      </c>
      <c r="B233" s="365" t="s">
        <v>602</v>
      </c>
    </row>
    <row r="234" spans="1:2" hidden="1">
      <c r="A234" s="363" t="s">
        <v>603</v>
      </c>
      <c r="B234" s="365" t="s">
        <v>604</v>
      </c>
    </row>
    <row r="235" spans="1:2" hidden="1">
      <c r="A235" s="363" t="s">
        <v>605</v>
      </c>
      <c r="B235" s="365" t="s">
        <v>606</v>
      </c>
    </row>
    <row r="236" spans="1:2" hidden="1">
      <c r="A236" s="363" t="s">
        <v>607</v>
      </c>
      <c r="B236" s="365" t="s">
        <v>608</v>
      </c>
    </row>
    <row r="237" spans="1:2" hidden="1">
      <c r="A237" s="363" t="s">
        <v>609</v>
      </c>
      <c r="B237" s="365" t="s">
        <v>610</v>
      </c>
    </row>
    <row r="238" spans="1:2" hidden="1">
      <c r="A238" s="363" t="s">
        <v>611</v>
      </c>
      <c r="B238" s="365" t="s">
        <v>612</v>
      </c>
    </row>
    <row r="239" spans="1:2" hidden="1">
      <c r="A239" s="363" t="s">
        <v>613</v>
      </c>
      <c r="B239" s="365" t="s">
        <v>614</v>
      </c>
    </row>
    <row r="240" spans="1:2" hidden="1">
      <c r="A240" s="363" t="s">
        <v>615</v>
      </c>
      <c r="B240" s="365" t="s">
        <v>616</v>
      </c>
    </row>
    <row r="241" spans="1:2" hidden="1">
      <c r="A241" s="363" t="s">
        <v>617</v>
      </c>
      <c r="B241" s="365" t="s">
        <v>618</v>
      </c>
    </row>
    <row r="242" spans="1:2" hidden="1">
      <c r="A242" s="363" t="s">
        <v>619</v>
      </c>
      <c r="B242" s="365" t="s">
        <v>620</v>
      </c>
    </row>
    <row r="243" spans="1:2" hidden="1">
      <c r="A243" s="363" t="s">
        <v>621</v>
      </c>
      <c r="B243" s="365" t="s">
        <v>622</v>
      </c>
    </row>
    <row r="244" spans="1:2" hidden="1">
      <c r="A244" s="363" t="s">
        <v>623</v>
      </c>
      <c r="B244" s="365" t="s">
        <v>624</v>
      </c>
    </row>
    <row r="245" spans="1:2" hidden="1">
      <c r="A245" s="363" t="s">
        <v>625</v>
      </c>
      <c r="B245" s="365" t="s">
        <v>626</v>
      </c>
    </row>
    <row r="246" spans="1:2" hidden="1">
      <c r="A246" s="363" t="s">
        <v>627</v>
      </c>
      <c r="B246" s="365" t="s">
        <v>628</v>
      </c>
    </row>
    <row r="247" spans="1:2" hidden="1">
      <c r="A247" s="363" t="s">
        <v>629</v>
      </c>
      <c r="B247" s="365" t="s">
        <v>630</v>
      </c>
    </row>
    <row r="248" spans="1:2" hidden="1">
      <c r="A248" s="363" t="s">
        <v>631</v>
      </c>
      <c r="B248" s="365" t="s">
        <v>632</v>
      </c>
    </row>
    <row r="249" spans="1:2" hidden="1">
      <c r="A249" s="363" t="s">
        <v>633</v>
      </c>
      <c r="B249" s="365" t="s">
        <v>634</v>
      </c>
    </row>
    <row r="250" spans="1:2" hidden="1">
      <c r="A250" s="363" t="s">
        <v>635</v>
      </c>
      <c r="B250" s="365" t="s">
        <v>636</v>
      </c>
    </row>
    <row r="251" spans="1:2" hidden="1">
      <c r="A251" s="363" t="s">
        <v>637</v>
      </c>
      <c r="B251" s="365" t="s">
        <v>638</v>
      </c>
    </row>
    <row r="252" spans="1:2" hidden="1">
      <c r="A252" s="363" t="s">
        <v>639</v>
      </c>
      <c r="B252" s="365" t="s">
        <v>640</v>
      </c>
    </row>
    <row r="253" spans="1:2" hidden="1">
      <c r="A253" s="363" t="s">
        <v>641</v>
      </c>
      <c r="B253" s="365" t="s">
        <v>642</v>
      </c>
    </row>
    <row r="254" spans="1:2" hidden="1">
      <c r="A254" s="363" t="s">
        <v>643</v>
      </c>
      <c r="B254" s="365" t="s">
        <v>487</v>
      </c>
    </row>
    <row r="255" spans="1:2" hidden="1">
      <c r="A255" s="368" t="s">
        <v>644</v>
      </c>
      <c r="B255" s="369" t="s">
        <v>645</v>
      </c>
    </row>
    <row r="256" spans="1:2" hidden="1">
      <c r="A256" s="363" t="s">
        <v>646</v>
      </c>
      <c r="B256" s="365" t="s">
        <v>647</v>
      </c>
    </row>
    <row r="257" spans="1:2" hidden="1">
      <c r="A257" s="363" t="s">
        <v>648</v>
      </c>
      <c r="B257" s="365" t="s">
        <v>649</v>
      </c>
    </row>
    <row r="258" spans="1:2" hidden="1">
      <c r="A258" s="363" t="s">
        <v>650</v>
      </c>
      <c r="B258" s="365" t="s">
        <v>651</v>
      </c>
    </row>
    <row r="259" spans="1:2" hidden="1">
      <c r="A259" s="363" t="s">
        <v>652</v>
      </c>
      <c r="B259" s="365" t="s">
        <v>653</v>
      </c>
    </row>
    <row r="260" spans="1:2" hidden="1">
      <c r="A260" s="363" t="s">
        <v>654</v>
      </c>
      <c r="B260" s="365" t="s">
        <v>655</v>
      </c>
    </row>
    <row r="261" spans="1:2" hidden="1">
      <c r="A261" s="363" t="s">
        <v>656</v>
      </c>
      <c r="B261" s="365" t="s">
        <v>657</v>
      </c>
    </row>
    <row r="262" spans="1:2" hidden="1">
      <c r="A262" s="363" t="s">
        <v>658</v>
      </c>
      <c r="B262" s="365" t="s">
        <v>659</v>
      </c>
    </row>
    <row r="263" spans="1:2" hidden="1">
      <c r="A263" s="363" t="s">
        <v>660</v>
      </c>
      <c r="B263" s="365" t="s">
        <v>661</v>
      </c>
    </row>
    <row r="264" spans="1:2" hidden="1">
      <c r="A264" s="363" t="s">
        <v>662</v>
      </c>
      <c r="B264" s="365" t="s">
        <v>663</v>
      </c>
    </row>
    <row r="265" spans="1:2" hidden="1">
      <c r="A265" s="363" t="s">
        <v>664</v>
      </c>
      <c r="B265" s="365" t="s">
        <v>665</v>
      </c>
    </row>
    <row r="266" spans="1:2" hidden="1">
      <c r="A266" s="363" t="s">
        <v>666</v>
      </c>
      <c r="B266" s="365" t="s">
        <v>667</v>
      </c>
    </row>
    <row r="267" spans="1:2" hidden="1">
      <c r="A267" s="363" t="s">
        <v>668</v>
      </c>
      <c r="B267" s="365" t="s">
        <v>669</v>
      </c>
    </row>
    <row r="268" spans="1:2" hidden="1">
      <c r="A268" s="363" t="s">
        <v>670</v>
      </c>
      <c r="B268" s="365" t="s">
        <v>671</v>
      </c>
    </row>
    <row r="269" spans="1:2" hidden="1">
      <c r="A269" s="363" t="s">
        <v>672</v>
      </c>
      <c r="B269" s="365" t="s">
        <v>673</v>
      </c>
    </row>
    <row r="270" spans="1:2" hidden="1">
      <c r="A270" s="363" t="s">
        <v>674</v>
      </c>
      <c r="B270" s="365" t="s">
        <v>675</v>
      </c>
    </row>
    <row r="271" spans="1:2" hidden="1">
      <c r="A271" s="363" t="s">
        <v>676</v>
      </c>
      <c r="B271" s="365" t="s">
        <v>677</v>
      </c>
    </row>
    <row r="272" spans="1:2" hidden="1">
      <c r="A272" s="363" t="s">
        <v>678</v>
      </c>
      <c r="B272" s="365" t="s">
        <v>679</v>
      </c>
    </row>
    <row r="273" spans="1:2" hidden="1">
      <c r="A273" s="363" t="s">
        <v>680</v>
      </c>
      <c r="B273" s="365" t="s">
        <v>681</v>
      </c>
    </row>
    <row r="274" spans="1:2" hidden="1">
      <c r="A274" s="363" t="s">
        <v>682</v>
      </c>
      <c r="B274" s="365" t="s">
        <v>683</v>
      </c>
    </row>
    <row r="275" spans="1:2" hidden="1">
      <c r="A275" s="363" t="s">
        <v>684</v>
      </c>
      <c r="B275" s="365" t="s">
        <v>685</v>
      </c>
    </row>
    <row r="276" spans="1:2" hidden="1">
      <c r="A276" s="363" t="s">
        <v>686</v>
      </c>
      <c r="B276" s="365" t="s">
        <v>687</v>
      </c>
    </row>
    <row r="277" spans="1:2" hidden="1">
      <c r="A277" s="363" t="s">
        <v>688</v>
      </c>
      <c r="B277" s="365" t="s">
        <v>689</v>
      </c>
    </row>
    <row r="278" spans="1:2" hidden="1">
      <c r="A278" s="363" t="s">
        <v>690</v>
      </c>
      <c r="B278" s="365" t="s">
        <v>691</v>
      </c>
    </row>
    <row r="279" spans="1:2" hidden="1">
      <c r="A279" s="363" t="s">
        <v>692</v>
      </c>
      <c r="B279" s="365" t="s">
        <v>693</v>
      </c>
    </row>
    <row r="280" spans="1:2" hidden="1">
      <c r="A280" s="363" t="s">
        <v>694</v>
      </c>
      <c r="B280" s="365" t="s">
        <v>695</v>
      </c>
    </row>
    <row r="281" spans="1:2" hidden="1">
      <c r="A281" s="363" t="s">
        <v>696</v>
      </c>
      <c r="B281" s="365" t="s">
        <v>697</v>
      </c>
    </row>
    <row r="282" spans="1:2" hidden="1">
      <c r="A282" s="363" t="s">
        <v>698</v>
      </c>
      <c r="B282" s="365" t="s">
        <v>699</v>
      </c>
    </row>
    <row r="283" spans="1:2" hidden="1">
      <c r="A283" s="363" t="s">
        <v>700</v>
      </c>
      <c r="B283" s="365" t="s">
        <v>701</v>
      </c>
    </row>
    <row r="284" spans="1:2" hidden="1">
      <c r="A284" s="363" t="s">
        <v>702</v>
      </c>
      <c r="B284" s="365" t="s">
        <v>703</v>
      </c>
    </row>
    <row r="285" spans="1:2" hidden="1">
      <c r="A285" s="363" t="s">
        <v>704</v>
      </c>
      <c r="B285" s="365" t="s">
        <v>705</v>
      </c>
    </row>
    <row r="286" spans="1:2" hidden="1">
      <c r="A286" s="363" t="s">
        <v>706</v>
      </c>
      <c r="B286" s="365" t="s">
        <v>707</v>
      </c>
    </row>
    <row r="287" spans="1:2" hidden="1">
      <c r="A287" s="363" t="s">
        <v>698</v>
      </c>
      <c r="B287" s="365" t="s">
        <v>699</v>
      </c>
    </row>
    <row r="288" spans="1:2" hidden="1">
      <c r="A288" s="363" t="s">
        <v>708</v>
      </c>
      <c r="B288" s="365" t="s">
        <v>709</v>
      </c>
    </row>
    <row r="289" spans="1:2" hidden="1">
      <c r="A289" s="363" t="s">
        <v>710</v>
      </c>
      <c r="B289" s="365" t="s">
        <v>677</v>
      </c>
    </row>
    <row r="290" spans="1:2" hidden="1">
      <c r="A290" s="363" t="s">
        <v>678</v>
      </c>
      <c r="B290" s="365" t="s">
        <v>711</v>
      </c>
    </row>
    <row r="291" spans="1:2" hidden="1">
      <c r="A291" s="363" t="s">
        <v>712</v>
      </c>
      <c r="B291" s="365" t="s">
        <v>713</v>
      </c>
    </row>
    <row r="292" spans="1:2" hidden="1">
      <c r="A292" s="363" t="s">
        <v>690</v>
      </c>
      <c r="B292" s="365" t="s">
        <v>691</v>
      </c>
    </row>
    <row r="293" spans="1:2" hidden="1">
      <c r="A293" s="363" t="s">
        <v>696</v>
      </c>
      <c r="B293" s="365" t="s">
        <v>697</v>
      </c>
    </row>
    <row r="294" spans="1:2" hidden="1">
      <c r="A294" s="363" t="s">
        <v>692</v>
      </c>
      <c r="B294" s="365" t="s">
        <v>693</v>
      </c>
    </row>
    <row r="295" spans="1:2" hidden="1">
      <c r="A295" s="363" t="s">
        <v>654</v>
      </c>
      <c r="B295" s="365" t="s">
        <v>714</v>
      </c>
    </row>
    <row r="296" spans="1:2" hidden="1">
      <c r="A296" s="363" t="s">
        <v>668</v>
      </c>
      <c r="B296" s="365" t="s">
        <v>669</v>
      </c>
    </row>
    <row r="297" spans="1:2" hidden="1">
      <c r="A297" s="363" t="s">
        <v>670</v>
      </c>
      <c r="B297" s="365" t="s">
        <v>671</v>
      </c>
    </row>
    <row r="298" spans="1:2" hidden="1">
      <c r="A298" s="363" t="s">
        <v>650</v>
      </c>
      <c r="B298" s="365" t="s">
        <v>651</v>
      </c>
    </row>
    <row r="299" spans="1:2" hidden="1">
      <c r="A299" s="363" t="s">
        <v>656</v>
      </c>
      <c r="B299" s="365" t="s">
        <v>657</v>
      </c>
    </row>
    <row r="300" spans="1:2" hidden="1">
      <c r="A300" s="363" t="s">
        <v>660</v>
      </c>
      <c r="B300" s="365" t="s">
        <v>661</v>
      </c>
    </row>
    <row r="301" spans="1:2" hidden="1">
      <c r="A301" s="363" t="s">
        <v>672</v>
      </c>
      <c r="B301" s="365" t="s">
        <v>673</v>
      </c>
    </row>
    <row r="302" spans="1:2" hidden="1">
      <c r="A302" s="363" t="s">
        <v>684</v>
      </c>
      <c r="B302" s="365" t="s">
        <v>685</v>
      </c>
    </row>
    <row r="303" spans="1:2" hidden="1">
      <c r="A303" s="363" t="s">
        <v>715</v>
      </c>
      <c r="B303" s="365" t="s">
        <v>716</v>
      </c>
    </row>
    <row r="304" spans="1:2" hidden="1">
      <c r="A304" s="363" t="s">
        <v>717</v>
      </c>
      <c r="B304" s="365" t="s">
        <v>718</v>
      </c>
    </row>
    <row r="305" spans="1:2" hidden="1">
      <c r="A305" s="363" t="s">
        <v>719</v>
      </c>
      <c r="B305" s="365" t="s">
        <v>720</v>
      </c>
    </row>
    <row r="306" spans="1:2" hidden="1">
      <c r="A306" s="363" t="s">
        <v>721</v>
      </c>
      <c r="B306" s="365" t="s">
        <v>722</v>
      </c>
    </row>
    <row r="307" spans="1:2" hidden="1">
      <c r="A307" s="363" t="s">
        <v>723</v>
      </c>
      <c r="B307" s="365" t="s">
        <v>724</v>
      </c>
    </row>
    <row r="308" spans="1:2" hidden="1">
      <c r="A308" s="363" t="s">
        <v>725</v>
      </c>
      <c r="B308" s="365" t="s">
        <v>726</v>
      </c>
    </row>
    <row r="309" spans="1:2" hidden="1">
      <c r="A309" s="363" t="s">
        <v>727</v>
      </c>
      <c r="B309" s="365" t="s">
        <v>728</v>
      </c>
    </row>
    <row r="310" spans="1:2" hidden="1">
      <c r="A310" s="363" t="s">
        <v>729</v>
      </c>
      <c r="B310" s="365" t="s">
        <v>730</v>
      </c>
    </row>
    <row r="311" spans="1:2" hidden="1">
      <c r="A311" s="363" t="s">
        <v>731</v>
      </c>
      <c r="B311" s="365" t="s">
        <v>732</v>
      </c>
    </row>
    <row r="312" spans="1:2" hidden="1">
      <c r="A312" s="363" t="s">
        <v>733</v>
      </c>
      <c r="B312" s="365" t="s">
        <v>734</v>
      </c>
    </row>
    <row r="313" spans="1:2" hidden="1">
      <c r="A313" s="363" t="s">
        <v>735</v>
      </c>
      <c r="B313" s="365" t="s">
        <v>736</v>
      </c>
    </row>
    <row r="314" spans="1:2" hidden="1">
      <c r="A314" s="363" t="s">
        <v>737</v>
      </c>
      <c r="B314" s="365" t="s">
        <v>738</v>
      </c>
    </row>
    <row r="315" spans="1:2" hidden="1">
      <c r="A315" s="363" t="s">
        <v>739</v>
      </c>
      <c r="B315" s="365" t="s">
        <v>740</v>
      </c>
    </row>
    <row r="316" spans="1:2" hidden="1">
      <c r="A316" s="363" t="s">
        <v>741</v>
      </c>
      <c r="B316" s="365" t="s">
        <v>742</v>
      </c>
    </row>
    <row r="317" spans="1:2" hidden="1">
      <c r="A317" s="363" t="s">
        <v>743</v>
      </c>
      <c r="B317" s="365" t="s">
        <v>744</v>
      </c>
    </row>
    <row r="318" spans="1:2" hidden="1">
      <c r="A318" s="363" t="s">
        <v>745</v>
      </c>
      <c r="B318" s="365" t="s">
        <v>746</v>
      </c>
    </row>
    <row r="319" spans="1:2" hidden="1">
      <c r="A319" s="363" t="s">
        <v>747</v>
      </c>
      <c r="B319" s="365" t="s">
        <v>748</v>
      </c>
    </row>
    <row r="320" spans="1:2" hidden="1">
      <c r="A320" s="363" t="s">
        <v>749</v>
      </c>
      <c r="B320" s="365" t="s">
        <v>750</v>
      </c>
    </row>
    <row r="321" spans="1:2" hidden="1">
      <c r="A321" s="363" t="s">
        <v>751</v>
      </c>
      <c r="B321" s="365" t="s">
        <v>752</v>
      </c>
    </row>
    <row r="322" spans="1:2" hidden="1">
      <c r="A322" s="363" t="s">
        <v>753</v>
      </c>
      <c r="B322" s="365" t="s">
        <v>754</v>
      </c>
    </row>
    <row r="323" spans="1:2" hidden="1">
      <c r="A323" s="363" t="s">
        <v>755</v>
      </c>
      <c r="B323" s="365" t="s">
        <v>756</v>
      </c>
    </row>
    <row r="324" spans="1:2" hidden="1">
      <c r="A324" s="363" t="s">
        <v>757</v>
      </c>
      <c r="B324" s="365" t="s">
        <v>758</v>
      </c>
    </row>
    <row r="325" spans="1:2" hidden="1">
      <c r="A325" s="363" t="s">
        <v>759</v>
      </c>
      <c r="B325" s="365" t="s">
        <v>760</v>
      </c>
    </row>
    <row r="326" spans="1:2" hidden="1">
      <c r="A326" s="363" t="s">
        <v>761</v>
      </c>
      <c r="B326" s="365" t="s">
        <v>762</v>
      </c>
    </row>
    <row r="327" spans="1:2" hidden="1">
      <c r="A327" s="363" t="s">
        <v>763</v>
      </c>
      <c r="B327" s="365" t="s">
        <v>764</v>
      </c>
    </row>
    <row r="328" spans="1:2" hidden="1">
      <c r="A328" s="363" t="s">
        <v>765</v>
      </c>
      <c r="B328" s="365" t="s">
        <v>766</v>
      </c>
    </row>
    <row r="329" spans="1:2" hidden="1">
      <c r="A329" s="363" t="s">
        <v>767</v>
      </c>
      <c r="B329" s="365" t="s">
        <v>768</v>
      </c>
    </row>
    <row r="330" spans="1:2" hidden="1">
      <c r="A330" s="363" t="s">
        <v>769</v>
      </c>
      <c r="B330" s="365" t="s">
        <v>770</v>
      </c>
    </row>
    <row r="331" spans="1:2" hidden="1">
      <c r="A331" s="363" t="s">
        <v>771</v>
      </c>
      <c r="B331" s="365" t="s">
        <v>772</v>
      </c>
    </row>
    <row r="332" spans="1:2" hidden="1">
      <c r="A332" s="363" t="s">
        <v>773</v>
      </c>
      <c r="B332" s="365" t="s">
        <v>732</v>
      </c>
    </row>
    <row r="333" spans="1:2" hidden="1">
      <c r="A333" s="363" t="s">
        <v>774</v>
      </c>
      <c r="B333" s="365" t="s">
        <v>775</v>
      </c>
    </row>
    <row r="334" spans="1:2" hidden="1">
      <c r="A334" s="363" t="s">
        <v>776</v>
      </c>
      <c r="B334" s="365" t="s">
        <v>777</v>
      </c>
    </row>
    <row r="335" spans="1:2" hidden="1">
      <c r="A335" s="363" t="s">
        <v>778</v>
      </c>
      <c r="B335" s="365" t="s">
        <v>779</v>
      </c>
    </row>
    <row r="336" spans="1:2" hidden="1">
      <c r="A336" s="363" t="s">
        <v>780</v>
      </c>
      <c r="B336" s="365" t="s">
        <v>781</v>
      </c>
    </row>
    <row r="337" spans="1:2" hidden="1">
      <c r="A337" s="363" t="s">
        <v>782</v>
      </c>
      <c r="B337" s="365" t="s">
        <v>783</v>
      </c>
    </row>
    <row r="338" spans="1:2" hidden="1">
      <c r="A338" s="363" t="s">
        <v>784</v>
      </c>
      <c r="B338" s="365" t="s">
        <v>785</v>
      </c>
    </row>
    <row r="339" spans="1:2" hidden="1">
      <c r="A339" s="363" t="s">
        <v>786</v>
      </c>
      <c r="B339" s="365" t="s">
        <v>787</v>
      </c>
    </row>
    <row r="340" spans="1:2" hidden="1">
      <c r="A340" s="363" t="s">
        <v>776</v>
      </c>
      <c r="B340" s="365" t="s">
        <v>777</v>
      </c>
    </row>
    <row r="341" spans="1:2" hidden="1">
      <c r="A341" s="363" t="s">
        <v>778</v>
      </c>
      <c r="B341" s="365" t="s">
        <v>779</v>
      </c>
    </row>
    <row r="342" spans="1:2" hidden="1">
      <c r="A342" s="363" t="s">
        <v>780</v>
      </c>
      <c r="B342" s="365" t="s">
        <v>781</v>
      </c>
    </row>
    <row r="343" spans="1:2" hidden="1">
      <c r="A343" s="363" t="s">
        <v>782</v>
      </c>
      <c r="B343" s="365" t="s">
        <v>783</v>
      </c>
    </row>
    <row r="344" spans="1:2" hidden="1">
      <c r="A344" s="363" t="s">
        <v>784</v>
      </c>
      <c r="B344" s="365" t="s">
        <v>785</v>
      </c>
    </row>
    <row r="345" spans="1:2" hidden="1">
      <c r="A345" s="363" t="s">
        <v>788</v>
      </c>
      <c r="B345" s="365" t="s">
        <v>789</v>
      </c>
    </row>
    <row r="346" spans="1:2" hidden="1">
      <c r="A346" s="363" t="s">
        <v>790</v>
      </c>
      <c r="B346" s="365" t="s">
        <v>791</v>
      </c>
    </row>
    <row r="347" spans="1:2" hidden="1">
      <c r="A347" s="363" t="s">
        <v>792</v>
      </c>
      <c r="B347" s="365" t="s">
        <v>793</v>
      </c>
    </row>
    <row r="348" spans="1:2" hidden="1">
      <c r="A348" s="363" t="s">
        <v>794</v>
      </c>
      <c r="B348" s="365" t="s">
        <v>795</v>
      </c>
    </row>
    <row r="349" spans="1:2" hidden="1">
      <c r="A349" s="363" t="s">
        <v>786</v>
      </c>
      <c r="B349" s="365" t="s">
        <v>787</v>
      </c>
    </row>
    <row r="350" spans="1:2" hidden="1">
      <c r="A350" s="363" t="s">
        <v>796</v>
      </c>
      <c r="B350" s="365" t="s">
        <v>797</v>
      </c>
    </row>
    <row r="351" spans="1:2" hidden="1">
      <c r="A351" s="363" t="s">
        <v>771</v>
      </c>
      <c r="B351" s="365" t="s">
        <v>772</v>
      </c>
    </row>
    <row r="352" spans="1:2" hidden="1">
      <c r="A352" s="363" t="s">
        <v>798</v>
      </c>
      <c r="B352" s="365" t="s">
        <v>799</v>
      </c>
    </row>
    <row r="353" spans="1:2" hidden="1">
      <c r="A353" s="363" t="s">
        <v>741</v>
      </c>
      <c r="B353" s="365" t="s">
        <v>742</v>
      </c>
    </row>
    <row r="354" spans="1:2" hidden="1">
      <c r="A354" s="363" t="s">
        <v>776</v>
      </c>
      <c r="B354" s="365" t="s">
        <v>777</v>
      </c>
    </row>
    <row r="355" spans="1:2" hidden="1">
      <c r="A355" s="363" t="s">
        <v>800</v>
      </c>
      <c r="B355" s="365" t="s">
        <v>801</v>
      </c>
    </row>
    <row r="356" spans="1:2" hidden="1">
      <c r="A356" s="363" t="s">
        <v>643</v>
      </c>
      <c r="B356" s="365" t="s">
        <v>802</v>
      </c>
    </row>
    <row r="357" spans="1:2" hidden="1">
      <c r="A357" s="363" t="s">
        <v>773</v>
      </c>
      <c r="B357" s="365" t="s">
        <v>732</v>
      </c>
    </row>
    <row r="358" spans="1:2" hidden="1">
      <c r="A358" s="363" t="s">
        <v>794</v>
      </c>
      <c r="B358" s="365" t="s">
        <v>795</v>
      </c>
    </row>
    <row r="359" spans="1:2" hidden="1">
      <c r="A359" s="363" t="s">
        <v>790</v>
      </c>
      <c r="B359" s="365" t="s">
        <v>791</v>
      </c>
    </row>
    <row r="360" spans="1:2" hidden="1">
      <c r="A360" s="363" t="s">
        <v>792</v>
      </c>
      <c r="B360" s="365" t="s">
        <v>793</v>
      </c>
    </row>
    <row r="361" spans="1:2" hidden="1">
      <c r="A361" s="363" t="s">
        <v>803</v>
      </c>
      <c r="B361" s="364">
        <v>20650862000177</v>
      </c>
    </row>
    <row r="362" spans="1:2" hidden="1">
      <c r="A362" s="363" t="s">
        <v>804</v>
      </c>
      <c r="B362" s="365" t="s">
        <v>805</v>
      </c>
    </row>
    <row r="363" spans="1:2" hidden="1">
      <c r="A363" s="363" t="s">
        <v>806</v>
      </c>
      <c r="B363" s="365" t="s">
        <v>483</v>
      </c>
    </row>
    <row r="364" spans="1:2" hidden="1">
      <c r="A364" s="363" t="s">
        <v>807</v>
      </c>
      <c r="B364" s="365" t="s">
        <v>808</v>
      </c>
    </row>
    <row r="365" spans="1:2" hidden="1">
      <c r="A365" s="363" t="s">
        <v>809</v>
      </c>
      <c r="B365" s="365" t="s">
        <v>810</v>
      </c>
    </row>
    <row r="366" spans="1:2" hidden="1">
      <c r="A366" s="363" t="s">
        <v>811</v>
      </c>
      <c r="B366" s="365" t="s">
        <v>812</v>
      </c>
    </row>
    <row r="367" spans="1:2" hidden="1">
      <c r="A367" s="363" t="s">
        <v>813</v>
      </c>
      <c r="B367" s="365" t="s">
        <v>814</v>
      </c>
    </row>
    <row r="368" spans="1:2" hidden="1">
      <c r="A368" s="363" t="s">
        <v>815</v>
      </c>
      <c r="B368" s="364">
        <v>27721364000117</v>
      </c>
    </row>
    <row r="369" spans="1:2" hidden="1">
      <c r="A369" s="363" t="s">
        <v>816</v>
      </c>
      <c r="B369" s="364">
        <v>16637920000155</v>
      </c>
    </row>
    <row r="370" spans="1:2" hidden="1">
      <c r="A370" s="363" t="s">
        <v>817</v>
      </c>
      <c r="B370" s="365" t="s">
        <v>446</v>
      </c>
    </row>
    <row r="371" spans="1:2" hidden="1">
      <c r="A371" s="363" t="s">
        <v>818</v>
      </c>
      <c r="B371" s="364">
        <v>7366296000108</v>
      </c>
    </row>
    <row r="372" spans="1:2" hidden="1">
      <c r="A372" s="363" t="s">
        <v>819</v>
      </c>
      <c r="B372" s="365" t="s">
        <v>720</v>
      </c>
    </row>
    <row r="373" spans="1:2" hidden="1">
      <c r="A373" s="363" t="s">
        <v>820</v>
      </c>
      <c r="B373" s="365" t="s">
        <v>365</v>
      </c>
    </row>
    <row r="374" spans="1:2" hidden="1">
      <c r="A374" s="363" t="s">
        <v>821</v>
      </c>
      <c r="B374" s="365" t="s">
        <v>612</v>
      </c>
    </row>
    <row r="375" spans="1:2" hidden="1">
      <c r="A375" s="363" t="s">
        <v>822</v>
      </c>
      <c r="B375" s="365" t="s">
        <v>638</v>
      </c>
    </row>
    <row r="376" spans="1:2" hidden="1">
      <c r="A376" s="363" t="s">
        <v>823</v>
      </c>
      <c r="B376" s="364">
        <v>31027407000136</v>
      </c>
    </row>
    <row r="377" spans="1:2" hidden="1">
      <c r="A377" s="363" t="s">
        <v>824</v>
      </c>
      <c r="B377" s="365" t="s">
        <v>825</v>
      </c>
    </row>
    <row r="378" spans="1:2" hidden="1">
      <c r="A378" s="363" t="s">
        <v>826</v>
      </c>
      <c r="B378" s="365" t="s">
        <v>827</v>
      </c>
    </row>
    <row r="379" spans="1:2" hidden="1">
      <c r="A379" s="363" t="s">
        <v>828</v>
      </c>
      <c r="B379" s="365" t="s">
        <v>829</v>
      </c>
    </row>
    <row r="380" spans="1:2" hidden="1">
      <c r="A380" s="363" t="s">
        <v>830</v>
      </c>
      <c r="B380" s="365" t="s">
        <v>831</v>
      </c>
    </row>
    <row r="381" spans="1:2" hidden="1">
      <c r="A381" s="363" t="s">
        <v>832</v>
      </c>
      <c r="B381" s="365" t="s">
        <v>833</v>
      </c>
    </row>
    <row r="382" spans="1:2" hidden="1">
      <c r="A382" s="363" t="s">
        <v>834</v>
      </c>
      <c r="B382" s="365" t="s">
        <v>835</v>
      </c>
    </row>
    <row r="383" spans="1:2" hidden="1">
      <c r="A383" s="363" t="s">
        <v>836</v>
      </c>
      <c r="B383" s="365" t="s">
        <v>801</v>
      </c>
    </row>
    <row r="384" spans="1:2" hidden="1">
      <c r="A384" s="363" t="s">
        <v>837</v>
      </c>
      <c r="B384" s="365" t="s">
        <v>838</v>
      </c>
    </row>
    <row r="385" spans="1:2" hidden="1">
      <c r="A385" s="363" t="s">
        <v>839</v>
      </c>
      <c r="B385" s="365" t="s">
        <v>797</v>
      </c>
    </row>
    <row r="386" spans="1:2" hidden="1">
      <c r="A386" s="363" t="s">
        <v>840</v>
      </c>
      <c r="B386" s="365" t="s">
        <v>785</v>
      </c>
    </row>
    <row r="387" spans="1:2" hidden="1">
      <c r="A387" s="363" t="s">
        <v>841</v>
      </c>
      <c r="B387" s="365" t="s">
        <v>785</v>
      </c>
    </row>
    <row r="388" spans="1:2" hidden="1">
      <c r="A388" s="363" t="s">
        <v>842</v>
      </c>
      <c r="B388" s="365" t="s">
        <v>843</v>
      </c>
    </row>
    <row r="389" spans="1:2" hidden="1">
      <c r="A389" s="363" t="s">
        <v>844</v>
      </c>
      <c r="B389" s="365" t="s">
        <v>845</v>
      </c>
    </row>
    <row r="390" spans="1:2" hidden="1">
      <c r="A390" s="363" t="s">
        <v>830</v>
      </c>
      <c r="B390" s="365" t="s">
        <v>831</v>
      </c>
    </row>
    <row r="391" spans="1:2" hidden="1">
      <c r="A391" s="363" t="s">
        <v>846</v>
      </c>
      <c r="B391" s="365" t="s">
        <v>847</v>
      </c>
    </row>
    <row r="392" spans="1:2" hidden="1">
      <c r="A392" s="363" t="s">
        <v>767</v>
      </c>
      <c r="B392" s="365" t="s">
        <v>768</v>
      </c>
    </row>
    <row r="393" spans="1:2" hidden="1">
      <c r="A393" s="363" t="s">
        <v>840</v>
      </c>
      <c r="B393" s="365" t="s">
        <v>785</v>
      </c>
    </row>
    <row r="394" spans="1:2" hidden="1">
      <c r="A394" s="363" t="s">
        <v>790</v>
      </c>
      <c r="B394" s="365" t="s">
        <v>791</v>
      </c>
    </row>
    <row r="395" spans="1:2" hidden="1">
      <c r="A395" s="363" t="s">
        <v>759</v>
      </c>
      <c r="B395" s="365" t="s">
        <v>760</v>
      </c>
    </row>
    <row r="396" spans="1:2" hidden="1">
      <c r="A396" s="363" t="s">
        <v>840</v>
      </c>
      <c r="B396" s="365" t="s">
        <v>785</v>
      </c>
    </row>
    <row r="397" spans="1:2" hidden="1">
      <c r="A397" s="363" t="s">
        <v>763</v>
      </c>
      <c r="B397" s="365" t="s">
        <v>764</v>
      </c>
    </row>
    <row r="398" spans="1:2" hidden="1">
      <c r="A398" s="363" t="s">
        <v>753</v>
      </c>
      <c r="B398" s="365" t="s">
        <v>754</v>
      </c>
    </row>
    <row r="399" spans="1:2" hidden="1">
      <c r="A399" s="363" t="s">
        <v>769</v>
      </c>
      <c r="B399" s="365" t="s">
        <v>770</v>
      </c>
    </row>
    <row r="400" spans="1:2" hidden="1">
      <c r="A400" s="363" t="s">
        <v>848</v>
      </c>
      <c r="B400" s="365" t="s">
        <v>849</v>
      </c>
    </row>
    <row r="401" spans="1:2" hidden="1">
      <c r="A401" s="363" t="s">
        <v>786</v>
      </c>
      <c r="B401" s="365" t="s">
        <v>787</v>
      </c>
    </row>
    <row r="402" spans="1:2" hidden="1">
      <c r="A402" s="363" t="s">
        <v>745</v>
      </c>
      <c r="B402" s="365" t="s">
        <v>746</v>
      </c>
    </row>
    <row r="403" spans="1:2" hidden="1">
      <c r="A403" s="363" t="s">
        <v>778</v>
      </c>
      <c r="B403" s="365" t="s">
        <v>779</v>
      </c>
    </row>
    <row r="404" spans="1:2" hidden="1">
      <c r="A404" s="363" t="s">
        <v>790</v>
      </c>
      <c r="B404" s="365" t="s">
        <v>791</v>
      </c>
    </row>
    <row r="405" spans="1:2" hidden="1">
      <c r="A405" s="363" t="s">
        <v>737</v>
      </c>
      <c r="B405" s="365" t="s">
        <v>738</v>
      </c>
    </row>
    <row r="406" spans="1:2" hidden="1">
      <c r="A406" s="363" t="s">
        <v>739</v>
      </c>
      <c r="B406" s="365" t="s">
        <v>740</v>
      </c>
    </row>
    <row r="407" spans="1:2" hidden="1">
      <c r="A407" s="363" t="s">
        <v>850</v>
      </c>
      <c r="B407" s="365" t="s">
        <v>851</v>
      </c>
    </row>
    <row r="408" spans="1:2" hidden="1">
      <c r="A408" s="363" t="s">
        <v>852</v>
      </c>
      <c r="B408" s="365" t="s">
        <v>853</v>
      </c>
    </row>
    <row r="409" spans="1:2" hidden="1">
      <c r="A409" s="363" t="s">
        <v>854</v>
      </c>
      <c r="B409" s="365" t="s">
        <v>855</v>
      </c>
    </row>
    <row r="410" spans="1:2" hidden="1">
      <c r="A410" s="363" t="s">
        <v>830</v>
      </c>
      <c r="B410" s="365" t="s">
        <v>831</v>
      </c>
    </row>
    <row r="411" spans="1:2" hidden="1">
      <c r="A411" s="363" t="s">
        <v>737</v>
      </c>
      <c r="B411" s="365" t="s">
        <v>738</v>
      </c>
    </row>
    <row r="412" spans="1:2" hidden="1">
      <c r="A412" s="363" t="s">
        <v>856</v>
      </c>
      <c r="B412" s="365" t="s">
        <v>857</v>
      </c>
    </row>
    <row r="413" spans="1:2" hidden="1">
      <c r="A413" s="363" t="s">
        <v>858</v>
      </c>
      <c r="B413" s="365" t="s">
        <v>857</v>
      </c>
    </row>
    <row r="414" spans="1:2" hidden="1">
      <c r="A414" s="363" t="s">
        <v>859</v>
      </c>
      <c r="B414" s="365" t="s">
        <v>860</v>
      </c>
    </row>
    <row r="415" spans="1:2" hidden="1">
      <c r="A415" s="363" t="s">
        <v>861</v>
      </c>
      <c r="B415" s="365" t="s">
        <v>862</v>
      </c>
    </row>
    <row r="416" spans="1:2" hidden="1">
      <c r="A416" s="363" t="s">
        <v>863</v>
      </c>
      <c r="B416" s="365" t="s">
        <v>864</v>
      </c>
    </row>
    <row r="417" spans="1:2" hidden="1">
      <c r="A417" s="363" t="s">
        <v>865</v>
      </c>
      <c r="B417" s="365" t="s">
        <v>367</v>
      </c>
    </row>
    <row r="418" spans="1:2" hidden="1">
      <c r="A418" s="363" t="s">
        <v>866</v>
      </c>
      <c r="B418" s="365" t="s">
        <v>867</v>
      </c>
    </row>
    <row r="419" spans="1:2" hidden="1">
      <c r="A419" s="363" t="s">
        <v>868</v>
      </c>
      <c r="B419" s="365" t="s">
        <v>869</v>
      </c>
    </row>
    <row r="420" spans="1:2" hidden="1">
      <c r="A420" s="363" t="s">
        <v>870</v>
      </c>
      <c r="B420" s="365" t="s">
        <v>871</v>
      </c>
    </row>
    <row r="421" spans="1:2" hidden="1">
      <c r="A421" s="363" t="s">
        <v>872</v>
      </c>
      <c r="B421" s="365" t="s">
        <v>873</v>
      </c>
    </row>
    <row r="422" spans="1:2" hidden="1">
      <c r="A422" s="363" t="s">
        <v>870</v>
      </c>
      <c r="B422" s="365" t="s">
        <v>871</v>
      </c>
    </row>
    <row r="423" spans="1:2" hidden="1">
      <c r="A423" s="363" t="s">
        <v>874</v>
      </c>
      <c r="B423" s="365" t="s">
        <v>465</v>
      </c>
    </row>
    <row r="424" spans="1:2" hidden="1">
      <c r="A424" s="363" t="s">
        <v>875</v>
      </c>
      <c r="B424" s="365" t="s">
        <v>876</v>
      </c>
    </row>
    <row r="425" spans="1:2" hidden="1">
      <c r="A425" s="363" t="s">
        <v>877</v>
      </c>
      <c r="B425" s="365" t="s">
        <v>508</v>
      </c>
    </row>
    <row r="426" spans="1:2" hidden="1">
      <c r="A426" s="363" t="s">
        <v>878</v>
      </c>
      <c r="B426" s="365" t="s">
        <v>879</v>
      </c>
    </row>
    <row r="427" spans="1:2" hidden="1">
      <c r="A427" s="363" t="s">
        <v>880</v>
      </c>
      <c r="B427" s="365" t="s">
        <v>869</v>
      </c>
    </row>
    <row r="428" spans="1:2" hidden="1">
      <c r="A428" s="363" t="s">
        <v>599</v>
      </c>
      <c r="B428" s="365" t="s">
        <v>600</v>
      </c>
    </row>
    <row r="429" spans="1:2" hidden="1">
      <c r="A429" s="363" t="s">
        <v>881</v>
      </c>
      <c r="B429" s="365" t="s">
        <v>831</v>
      </c>
    </row>
    <row r="430" spans="1:2" hidden="1">
      <c r="A430" s="363" t="s">
        <v>882</v>
      </c>
      <c r="B430" s="364">
        <v>19349009000130</v>
      </c>
    </row>
    <row r="431" spans="1:2" hidden="1">
      <c r="A431" s="363" t="s">
        <v>883</v>
      </c>
      <c r="B431" s="365" t="s">
        <v>884</v>
      </c>
    </row>
    <row r="432" spans="1:2" hidden="1">
      <c r="A432" s="363" t="s">
        <v>885</v>
      </c>
      <c r="B432" s="365" t="s">
        <v>886</v>
      </c>
    </row>
    <row r="433" spans="1:2" hidden="1">
      <c r="A433" s="363" t="s">
        <v>887</v>
      </c>
      <c r="B433" s="365" t="s">
        <v>888</v>
      </c>
    </row>
    <row r="434" spans="1:2" hidden="1">
      <c r="A434" s="363" t="s">
        <v>889</v>
      </c>
      <c r="B434" s="365" t="s">
        <v>890</v>
      </c>
    </row>
    <row r="435" spans="1:2" hidden="1">
      <c r="A435" s="363" t="s">
        <v>891</v>
      </c>
      <c r="B435" s="365" t="s">
        <v>892</v>
      </c>
    </row>
    <row r="436" spans="1:2" hidden="1">
      <c r="A436" s="363" t="s">
        <v>893</v>
      </c>
      <c r="B436" s="365" t="s">
        <v>894</v>
      </c>
    </row>
    <row r="437" spans="1:2" hidden="1">
      <c r="A437" s="363" t="s">
        <v>868</v>
      </c>
      <c r="B437" s="365" t="s">
        <v>895</v>
      </c>
    </row>
    <row r="438" spans="1:2" hidden="1">
      <c r="A438" s="363" t="s">
        <v>386</v>
      </c>
      <c r="B438" s="365" t="s">
        <v>896</v>
      </c>
    </row>
    <row r="439" spans="1:2" hidden="1">
      <c r="A439" s="363" t="s">
        <v>796</v>
      </c>
      <c r="B439" s="365" t="s">
        <v>797</v>
      </c>
    </row>
    <row r="440" spans="1:2" hidden="1">
      <c r="A440" s="363" t="s">
        <v>767</v>
      </c>
      <c r="B440" s="365" t="s">
        <v>768</v>
      </c>
    </row>
    <row r="441" spans="1:2" hidden="1">
      <c r="A441" s="363" t="s">
        <v>897</v>
      </c>
      <c r="B441" s="365" t="s">
        <v>898</v>
      </c>
    </row>
    <row r="442" spans="1:2" hidden="1">
      <c r="A442" s="363" t="s">
        <v>881</v>
      </c>
      <c r="B442" s="365" t="s">
        <v>831</v>
      </c>
    </row>
    <row r="443" spans="1:2" hidden="1">
      <c r="A443" s="363" t="s">
        <v>899</v>
      </c>
      <c r="B443" s="365" t="s">
        <v>835</v>
      </c>
    </row>
    <row r="444" spans="1:2" hidden="1">
      <c r="A444" s="363" t="s">
        <v>900</v>
      </c>
      <c r="B444" s="364">
        <v>27721364000117</v>
      </c>
    </row>
    <row r="445" spans="1:2" hidden="1">
      <c r="A445" s="363" t="s">
        <v>901</v>
      </c>
      <c r="B445" s="366" t="s">
        <v>489</v>
      </c>
    </row>
    <row r="446" spans="1:2" hidden="1">
      <c r="A446" s="363" t="s">
        <v>902</v>
      </c>
      <c r="B446" s="365" t="s">
        <v>833</v>
      </c>
    </row>
    <row r="447" spans="1:2" hidden="1">
      <c r="A447" s="363" t="s">
        <v>903</v>
      </c>
      <c r="B447" s="365" t="s">
        <v>805</v>
      </c>
    </row>
    <row r="448" spans="1:2" hidden="1">
      <c r="A448" s="363" t="s">
        <v>904</v>
      </c>
      <c r="B448" s="365" t="s">
        <v>905</v>
      </c>
    </row>
    <row r="449" spans="1:2" hidden="1">
      <c r="A449" s="363" t="s">
        <v>906</v>
      </c>
      <c r="B449" s="365" t="s">
        <v>450</v>
      </c>
    </row>
    <row r="450" spans="1:2" hidden="1">
      <c r="A450" s="363" t="s">
        <v>907</v>
      </c>
      <c r="B450" s="364">
        <v>85822000112</v>
      </c>
    </row>
    <row r="451" spans="1:2" hidden="1">
      <c r="A451" s="363" t="s">
        <v>907</v>
      </c>
      <c r="B451" s="364">
        <v>85822000112</v>
      </c>
    </row>
    <row r="452" spans="1:2" hidden="1">
      <c r="A452" s="363" t="s">
        <v>908</v>
      </c>
      <c r="B452" s="365" t="s">
        <v>814</v>
      </c>
    </row>
    <row r="453" spans="1:2" hidden="1">
      <c r="A453" s="363" t="s">
        <v>908</v>
      </c>
      <c r="B453" s="365" t="s">
        <v>814</v>
      </c>
    </row>
    <row r="454" spans="1:2" hidden="1">
      <c r="A454" s="363" t="s">
        <v>909</v>
      </c>
      <c r="B454" s="365" t="s">
        <v>910</v>
      </c>
    </row>
    <row r="455" spans="1:2" hidden="1">
      <c r="A455" s="363" t="s">
        <v>911</v>
      </c>
      <c r="B455" s="365" t="s">
        <v>855</v>
      </c>
    </row>
    <row r="456" spans="1:2" hidden="1">
      <c r="A456" s="363" t="s">
        <v>912</v>
      </c>
      <c r="B456" s="365" t="s">
        <v>860</v>
      </c>
    </row>
    <row r="457" spans="1:2" hidden="1">
      <c r="A457" s="363" t="s">
        <v>913</v>
      </c>
      <c r="B457" s="365" t="s">
        <v>612</v>
      </c>
    </row>
    <row r="458" spans="1:2" hidden="1">
      <c r="A458" s="363" t="s">
        <v>914</v>
      </c>
      <c r="B458" s="364">
        <v>68583954000108</v>
      </c>
    </row>
    <row r="459" spans="1:2" hidden="1">
      <c r="A459" s="363" t="s">
        <v>915</v>
      </c>
      <c r="B459" s="365" t="s">
        <v>886</v>
      </c>
    </row>
    <row r="460" spans="1:2" hidden="1">
      <c r="A460" s="363" t="s">
        <v>916</v>
      </c>
      <c r="B460" s="365" t="s">
        <v>876</v>
      </c>
    </row>
    <row r="461" spans="1:2" hidden="1">
      <c r="A461" s="363" t="s">
        <v>917</v>
      </c>
      <c r="B461" s="365" t="s">
        <v>879</v>
      </c>
    </row>
    <row r="462" spans="1:2" hidden="1">
      <c r="A462" s="363" t="s">
        <v>878</v>
      </c>
      <c r="B462" s="365" t="s">
        <v>879</v>
      </c>
    </row>
    <row r="463" spans="1:2" hidden="1">
      <c r="A463" s="363" t="s">
        <v>918</v>
      </c>
      <c r="B463" s="364">
        <v>20650862000177</v>
      </c>
    </row>
    <row r="464" spans="1:2" hidden="1">
      <c r="A464" s="363" t="s">
        <v>919</v>
      </c>
      <c r="B464" s="365" t="s">
        <v>920</v>
      </c>
    </row>
    <row r="465" spans="1:2" hidden="1">
      <c r="A465" s="363" t="s">
        <v>921</v>
      </c>
      <c r="B465" s="365" t="s">
        <v>922</v>
      </c>
    </row>
    <row r="466" spans="1:2" hidden="1">
      <c r="A466" s="363" t="s">
        <v>923</v>
      </c>
      <c r="B466" s="365" t="s">
        <v>924</v>
      </c>
    </row>
    <row r="467" spans="1:2" hidden="1">
      <c r="A467" s="363" t="s">
        <v>925</v>
      </c>
      <c r="B467" s="365" t="s">
        <v>926</v>
      </c>
    </row>
    <row r="468" spans="1:2" hidden="1">
      <c r="A468" s="363" t="s">
        <v>927</v>
      </c>
      <c r="B468" s="365" t="s">
        <v>898</v>
      </c>
    </row>
    <row r="469" spans="1:2" hidden="1">
      <c r="A469" s="363" t="s">
        <v>909</v>
      </c>
      <c r="B469" s="365" t="s">
        <v>910</v>
      </c>
    </row>
    <row r="470" spans="1:2" hidden="1">
      <c r="A470" s="363" t="s">
        <v>928</v>
      </c>
      <c r="B470" s="365" t="s">
        <v>929</v>
      </c>
    </row>
    <row r="471" spans="1:2" hidden="1">
      <c r="A471" s="363" t="s">
        <v>930</v>
      </c>
      <c r="B471" s="365" t="s">
        <v>931</v>
      </c>
    </row>
    <row r="472" spans="1:2" hidden="1">
      <c r="A472" s="363" t="s">
        <v>909</v>
      </c>
      <c r="B472" s="365" t="s">
        <v>910</v>
      </c>
    </row>
    <row r="473" spans="1:2" hidden="1">
      <c r="A473" s="363" t="s">
        <v>919</v>
      </c>
      <c r="B473" s="365" t="s">
        <v>920</v>
      </c>
    </row>
    <row r="474" spans="1:2" hidden="1">
      <c r="A474" s="363" t="s">
        <v>932</v>
      </c>
      <c r="B474" s="365" t="s">
        <v>379</v>
      </c>
    </row>
    <row r="475" spans="1:2" hidden="1">
      <c r="A475" s="363" t="s">
        <v>933</v>
      </c>
      <c r="B475" s="365" t="s">
        <v>853</v>
      </c>
    </row>
    <row r="476" spans="1:2" hidden="1">
      <c r="A476" s="363" t="s">
        <v>934</v>
      </c>
      <c r="B476" s="365" t="s">
        <v>935</v>
      </c>
    </row>
    <row r="477" spans="1:2" hidden="1">
      <c r="A477" s="363" t="s">
        <v>936</v>
      </c>
      <c r="B477" s="365" t="s">
        <v>922</v>
      </c>
    </row>
    <row r="478" spans="1:2" hidden="1">
      <c r="A478" s="363" t="s">
        <v>937</v>
      </c>
      <c r="B478" s="365" t="s">
        <v>938</v>
      </c>
    </row>
    <row r="479" spans="1:2" hidden="1">
      <c r="A479" s="363" t="s">
        <v>939</v>
      </c>
      <c r="B479" s="365" t="s">
        <v>940</v>
      </c>
    </row>
    <row r="480" spans="1:2" hidden="1">
      <c r="A480" s="363" t="s">
        <v>941</v>
      </c>
      <c r="B480" s="365" t="s">
        <v>942</v>
      </c>
    </row>
    <row r="481" spans="1:2" hidden="1">
      <c r="A481" s="363" t="s">
        <v>943</v>
      </c>
      <c r="B481" s="365" t="s">
        <v>944</v>
      </c>
    </row>
    <row r="482" spans="1:2" hidden="1">
      <c r="A482" s="363" t="s">
        <v>945</v>
      </c>
      <c r="B482" s="365" t="s">
        <v>946</v>
      </c>
    </row>
    <row r="483" spans="1:2" hidden="1">
      <c r="A483" s="363" t="s">
        <v>947</v>
      </c>
      <c r="B483" s="365" t="s">
        <v>948</v>
      </c>
    </row>
    <row r="484" spans="1:2" hidden="1">
      <c r="A484" s="363" t="s">
        <v>949</v>
      </c>
      <c r="B484" s="365" t="s">
        <v>950</v>
      </c>
    </row>
    <row r="485" spans="1:2" hidden="1">
      <c r="A485" s="363" t="s">
        <v>949</v>
      </c>
      <c r="B485" s="365" t="s">
        <v>950</v>
      </c>
    </row>
    <row r="486" spans="1:2" hidden="1">
      <c r="A486" s="363" t="s">
        <v>951</v>
      </c>
      <c r="B486" s="365" t="s">
        <v>952</v>
      </c>
    </row>
    <row r="487" spans="1:2" hidden="1">
      <c r="A487" s="363" t="s">
        <v>953</v>
      </c>
      <c r="B487" s="365" t="s">
        <v>954</v>
      </c>
    </row>
    <row r="488" spans="1:2" hidden="1">
      <c r="A488" s="363" t="s">
        <v>955</v>
      </c>
      <c r="B488" s="365" t="s">
        <v>956</v>
      </c>
    </row>
    <row r="489" spans="1:2" hidden="1">
      <c r="A489" s="363" t="s">
        <v>957</v>
      </c>
      <c r="B489" s="365" t="s">
        <v>958</v>
      </c>
    </row>
    <row r="490" spans="1:2" hidden="1">
      <c r="A490" s="363" t="s">
        <v>959</v>
      </c>
      <c r="B490" s="365" t="s">
        <v>960</v>
      </c>
    </row>
    <row r="491" spans="1:2" hidden="1">
      <c r="A491" s="363" t="s">
        <v>961</v>
      </c>
      <c r="B491" s="365" t="s">
        <v>962</v>
      </c>
    </row>
    <row r="492" spans="1:2" hidden="1">
      <c r="A492" s="363" t="s">
        <v>963</v>
      </c>
      <c r="B492" s="365" t="s">
        <v>964</v>
      </c>
    </row>
    <row r="493" spans="1:2" hidden="1">
      <c r="A493" s="363" t="s">
        <v>965</v>
      </c>
      <c r="B493" s="365" t="s">
        <v>966</v>
      </c>
    </row>
    <row r="494" spans="1:2" hidden="1">
      <c r="A494" s="363" t="s">
        <v>967</v>
      </c>
      <c r="B494" s="365" t="s">
        <v>968</v>
      </c>
    </row>
    <row r="495" spans="1:2" hidden="1">
      <c r="A495" s="363" t="s">
        <v>969</v>
      </c>
      <c r="B495" s="365" t="s">
        <v>970</v>
      </c>
    </row>
    <row r="496" spans="1:2" hidden="1">
      <c r="A496" s="363" t="s">
        <v>971</v>
      </c>
      <c r="B496" s="365" t="s">
        <v>972</v>
      </c>
    </row>
    <row r="497" spans="1:2" hidden="1">
      <c r="A497" s="363" t="s">
        <v>973</v>
      </c>
      <c r="B497" s="365" t="s">
        <v>974</v>
      </c>
    </row>
    <row r="498" spans="1:2" hidden="1">
      <c r="A498" s="363" t="s">
        <v>975</v>
      </c>
      <c r="B498" s="365" t="s">
        <v>976</v>
      </c>
    </row>
    <row r="499" spans="1:2" hidden="1">
      <c r="A499" s="363" t="s">
        <v>977</v>
      </c>
      <c r="B499" s="365" t="s">
        <v>978</v>
      </c>
    </row>
    <row r="500" spans="1:2" hidden="1">
      <c r="A500" s="363" t="s">
        <v>979</v>
      </c>
      <c r="B500" s="365" t="s">
        <v>980</v>
      </c>
    </row>
    <row r="501" spans="1:2" hidden="1">
      <c r="A501" s="363" t="s">
        <v>981</v>
      </c>
      <c r="B501" s="365" t="s">
        <v>982</v>
      </c>
    </row>
    <row r="502" spans="1:2" hidden="1">
      <c r="A502" s="363" t="s">
        <v>983</v>
      </c>
      <c r="B502" s="365" t="s">
        <v>984</v>
      </c>
    </row>
    <row r="503" spans="1:2" hidden="1">
      <c r="A503" s="363" t="s">
        <v>985</v>
      </c>
      <c r="B503" s="365" t="s">
        <v>984</v>
      </c>
    </row>
    <row r="504" spans="1:2" hidden="1">
      <c r="A504" s="363" t="s">
        <v>986</v>
      </c>
      <c r="B504" s="365" t="s">
        <v>987</v>
      </c>
    </row>
    <row r="505" spans="1:2" hidden="1">
      <c r="A505" s="363" t="s">
        <v>988</v>
      </c>
      <c r="B505" s="365" t="s">
        <v>989</v>
      </c>
    </row>
    <row r="506" spans="1:2" hidden="1">
      <c r="A506" s="363" t="s">
        <v>990</v>
      </c>
      <c r="B506" s="365" t="s">
        <v>991</v>
      </c>
    </row>
    <row r="507" spans="1:2" hidden="1">
      <c r="A507" s="363" t="s">
        <v>992</v>
      </c>
      <c r="B507" s="365" t="s">
        <v>993</v>
      </c>
    </row>
    <row r="508" spans="1:2" hidden="1">
      <c r="A508" s="363" t="s">
        <v>994</v>
      </c>
      <c r="B508" s="365" t="s">
        <v>995</v>
      </c>
    </row>
    <row r="509" spans="1:2" hidden="1">
      <c r="A509" s="363" t="s">
        <v>996</v>
      </c>
      <c r="B509" s="365" t="s">
        <v>997</v>
      </c>
    </row>
    <row r="510" spans="1:2" hidden="1">
      <c r="A510" s="363" t="s">
        <v>998</v>
      </c>
      <c r="B510" s="365" t="s">
        <v>999</v>
      </c>
    </row>
    <row r="511" spans="1:2" hidden="1">
      <c r="A511" s="363" t="s">
        <v>1000</v>
      </c>
      <c r="B511" s="365" t="s">
        <v>1001</v>
      </c>
    </row>
    <row r="512" spans="1:2" hidden="1">
      <c r="A512" s="363" t="s">
        <v>1002</v>
      </c>
      <c r="B512" s="365" t="s">
        <v>1003</v>
      </c>
    </row>
    <row r="513" spans="1:2" hidden="1">
      <c r="A513" s="363" t="s">
        <v>1004</v>
      </c>
      <c r="B513" s="365" t="s">
        <v>1005</v>
      </c>
    </row>
    <row r="514" spans="1:2" hidden="1">
      <c r="A514" s="363" t="s">
        <v>1006</v>
      </c>
      <c r="B514" s="365" t="s">
        <v>1007</v>
      </c>
    </row>
    <row r="515" spans="1:2" hidden="1">
      <c r="A515" s="363" t="s">
        <v>1008</v>
      </c>
      <c r="B515" s="365" t="s">
        <v>1009</v>
      </c>
    </row>
    <row r="516" spans="1:2" hidden="1">
      <c r="A516" s="363" t="s">
        <v>1010</v>
      </c>
      <c r="B516" s="365" t="s">
        <v>1011</v>
      </c>
    </row>
    <row r="517" spans="1:2" hidden="1">
      <c r="A517" s="363" t="s">
        <v>1012</v>
      </c>
      <c r="B517" s="365" t="s">
        <v>1013</v>
      </c>
    </row>
    <row r="518" spans="1:2" hidden="1">
      <c r="A518" s="363" t="s">
        <v>1014</v>
      </c>
      <c r="B518" s="365" t="s">
        <v>1015</v>
      </c>
    </row>
    <row r="519" spans="1:2" hidden="1">
      <c r="A519" s="363" t="s">
        <v>1016</v>
      </c>
      <c r="B519" s="365" t="s">
        <v>1017</v>
      </c>
    </row>
    <row r="520" spans="1:2" hidden="1">
      <c r="A520" s="363" t="s">
        <v>1018</v>
      </c>
      <c r="B520" s="365" t="s">
        <v>1019</v>
      </c>
    </row>
    <row r="521" spans="1:2" hidden="1">
      <c r="A521" s="363" t="s">
        <v>1020</v>
      </c>
      <c r="B521" s="365" t="s">
        <v>1021</v>
      </c>
    </row>
    <row r="522" spans="1:2" hidden="1">
      <c r="A522" s="363" t="s">
        <v>1022</v>
      </c>
      <c r="B522" s="365" t="s">
        <v>1023</v>
      </c>
    </row>
    <row r="523" spans="1:2" hidden="1">
      <c r="A523" s="363" t="s">
        <v>1024</v>
      </c>
      <c r="B523" s="365" t="s">
        <v>1025</v>
      </c>
    </row>
    <row r="524" spans="1:2" hidden="1">
      <c r="A524" s="363" t="s">
        <v>1026</v>
      </c>
      <c r="B524" s="365" t="s">
        <v>1027</v>
      </c>
    </row>
    <row r="525" spans="1:2" hidden="1">
      <c r="A525" s="363" t="s">
        <v>1028</v>
      </c>
      <c r="B525" s="365" t="s">
        <v>1029</v>
      </c>
    </row>
    <row r="526" spans="1:2" hidden="1">
      <c r="A526" s="363" t="s">
        <v>1030</v>
      </c>
      <c r="B526" s="365" t="s">
        <v>1031</v>
      </c>
    </row>
    <row r="527" spans="1:2" hidden="1">
      <c r="A527" s="363" t="s">
        <v>1032</v>
      </c>
      <c r="B527" s="365" t="s">
        <v>1033</v>
      </c>
    </row>
    <row r="528" spans="1:2" hidden="1">
      <c r="A528" s="363" t="s">
        <v>1034</v>
      </c>
      <c r="B528" s="365" t="s">
        <v>1035</v>
      </c>
    </row>
    <row r="529" spans="1:2" hidden="1">
      <c r="A529" s="363" t="s">
        <v>1036</v>
      </c>
      <c r="B529" s="365" t="s">
        <v>1037</v>
      </c>
    </row>
    <row r="530" spans="1:2" hidden="1">
      <c r="A530" s="363" t="s">
        <v>1038</v>
      </c>
      <c r="B530" s="365" t="s">
        <v>1039</v>
      </c>
    </row>
    <row r="531" spans="1:2" hidden="1">
      <c r="A531" s="363" t="s">
        <v>1040</v>
      </c>
      <c r="B531" s="365" t="s">
        <v>1041</v>
      </c>
    </row>
    <row r="532" spans="1:2" hidden="1">
      <c r="A532" s="363" t="s">
        <v>1042</v>
      </c>
      <c r="B532" s="365" t="s">
        <v>1043</v>
      </c>
    </row>
    <row r="533" spans="1:2" hidden="1">
      <c r="A533" s="363" t="s">
        <v>943</v>
      </c>
      <c r="B533" s="365" t="s">
        <v>944</v>
      </c>
    </row>
    <row r="534" spans="1:2" hidden="1">
      <c r="A534" s="363" t="s">
        <v>1044</v>
      </c>
      <c r="B534" s="365" t="s">
        <v>1045</v>
      </c>
    </row>
    <row r="535" spans="1:2" hidden="1">
      <c r="A535" s="363" t="s">
        <v>1012</v>
      </c>
      <c r="B535" s="365" t="s">
        <v>1013</v>
      </c>
    </row>
    <row r="536" spans="1:2" hidden="1">
      <c r="A536" s="363" t="s">
        <v>994</v>
      </c>
      <c r="B536" s="365" t="s">
        <v>995</v>
      </c>
    </row>
    <row r="537" spans="1:2" hidden="1">
      <c r="A537" s="363" t="s">
        <v>1046</v>
      </c>
      <c r="B537" s="365" t="s">
        <v>1047</v>
      </c>
    </row>
    <row r="538" spans="1:2" hidden="1">
      <c r="A538" s="363" t="s">
        <v>1048</v>
      </c>
    </row>
    <row r="539" spans="1:2" hidden="1">
      <c r="A539" s="363" t="s">
        <v>1049</v>
      </c>
      <c r="B539" s="365" t="s">
        <v>1050</v>
      </c>
    </row>
    <row r="540" spans="1:2" hidden="1">
      <c r="A540" s="363" t="s">
        <v>1046</v>
      </c>
      <c r="B540" s="365" t="s">
        <v>1047</v>
      </c>
    </row>
    <row r="541" spans="1:2" hidden="1">
      <c r="A541" s="363" t="s">
        <v>1051</v>
      </c>
      <c r="B541" s="370" t="s">
        <v>1052</v>
      </c>
    </row>
    <row r="542" spans="1:2" hidden="1">
      <c r="A542" s="363" t="s">
        <v>1053</v>
      </c>
      <c r="B542" s="370" t="s">
        <v>1054</v>
      </c>
    </row>
    <row r="543" spans="1:2" hidden="1">
      <c r="A543" s="363" t="s">
        <v>1055</v>
      </c>
      <c r="B543" s="370" t="s">
        <v>1056</v>
      </c>
    </row>
    <row r="544" spans="1:2" hidden="1">
      <c r="A544" s="363" t="s">
        <v>1057</v>
      </c>
      <c r="B544" s="370" t="s">
        <v>1058</v>
      </c>
    </row>
    <row r="545" spans="1:2" hidden="1">
      <c r="A545" s="363" t="s">
        <v>1059</v>
      </c>
      <c r="B545" s="370" t="s">
        <v>1060</v>
      </c>
    </row>
    <row r="546" spans="1:2" hidden="1">
      <c r="A546" s="363" t="s">
        <v>1061</v>
      </c>
      <c r="B546" s="370" t="s">
        <v>1062</v>
      </c>
    </row>
    <row r="547" spans="1:2" hidden="1">
      <c r="A547" s="363" t="s">
        <v>1063</v>
      </c>
      <c r="B547" s="370" t="s">
        <v>1064</v>
      </c>
    </row>
    <row r="548" spans="1:2" hidden="1">
      <c r="A548" s="363" t="s">
        <v>1065</v>
      </c>
      <c r="B548" s="370" t="s">
        <v>1066</v>
      </c>
    </row>
    <row r="549" spans="1:2" hidden="1">
      <c r="A549" s="363" t="s">
        <v>1067</v>
      </c>
      <c r="B549" s="370" t="s">
        <v>1068</v>
      </c>
    </row>
    <row r="550" spans="1:2" hidden="1">
      <c r="A550" s="363" t="s">
        <v>1069</v>
      </c>
      <c r="B550" s="365" t="s">
        <v>1070</v>
      </c>
    </row>
    <row r="551" spans="1:2" hidden="1">
      <c r="A551" s="363" t="s">
        <v>1071</v>
      </c>
      <c r="B551" s="371" t="s">
        <v>1072</v>
      </c>
    </row>
    <row r="552" spans="1:2" hidden="1">
      <c r="A552" s="363" t="s">
        <v>1073</v>
      </c>
      <c r="B552" s="372" t="s">
        <v>1074</v>
      </c>
    </row>
    <row r="553" spans="1:2" hidden="1">
      <c r="A553" s="363" t="s">
        <v>1046</v>
      </c>
      <c r="B553" s="365" t="s">
        <v>1047</v>
      </c>
    </row>
    <row r="554" spans="1:2" hidden="1">
      <c r="A554" s="363" t="s">
        <v>1075</v>
      </c>
      <c r="B554" s="365" t="s">
        <v>1076</v>
      </c>
    </row>
    <row r="555" spans="1:2" hidden="1">
      <c r="A555" s="363" t="s">
        <v>1048</v>
      </c>
      <c r="B555" s="365" t="s">
        <v>1077</v>
      </c>
    </row>
    <row r="556" spans="1:2" hidden="1">
      <c r="A556" s="363" t="s">
        <v>1078</v>
      </c>
      <c r="B556" s="365" t="s">
        <v>1079</v>
      </c>
    </row>
    <row r="557" spans="1:2" hidden="1">
      <c r="A557" s="363" t="s">
        <v>1080</v>
      </c>
      <c r="B557" s="365" t="s">
        <v>1081</v>
      </c>
    </row>
    <row r="558" spans="1:2" hidden="1">
      <c r="A558" s="363" t="s">
        <v>1082</v>
      </c>
      <c r="B558" s="365" t="s">
        <v>1083</v>
      </c>
    </row>
    <row r="559" spans="1:2" hidden="1">
      <c r="A559" s="363" t="s">
        <v>1084</v>
      </c>
      <c r="B559" s="365" t="s">
        <v>1085</v>
      </c>
    </row>
    <row r="560" spans="1:2" hidden="1">
      <c r="A560" s="363" t="s">
        <v>1086</v>
      </c>
      <c r="B560" s="365" t="s">
        <v>1087</v>
      </c>
    </row>
    <row r="561" spans="1:2" hidden="1">
      <c r="A561" s="363" t="s">
        <v>1088</v>
      </c>
      <c r="B561" s="365" t="s">
        <v>1089</v>
      </c>
    </row>
    <row r="562" spans="1:2" hidden="1">
      <c r="A562" s="363" t="s">
        <v>1090</v>
      </c>
      <c r="B562" s="365" t="s">
        <v>1091</v>
      </c>
    </row>
    <row r="563" spans="1:2" hidden="1">
      <c r="A563" s="363" t="s">
        <v>1092</v>
      </c>
      <c r="B563" s="365" t="s">
        <v>1093</v>
      </c>
    </row>
    <row r="564" spans="1:2" hidden="1">
      <c r="A564" s="363" t="s">
        <v>1094</v>
      </c>
      <c r="B564" s="365" t="s">
        <v>1095</v>
      </c>
    </row>
    <row r="565" spans="1:2" hidden="1">
      <c r="A565" s="363" t="s">
        <v>1096</v>
      </c>
      <c r="B565" s="365" t="s">
        <v>1097</v>
      </c>
    </row>
    <row r="566" spans="1:2" hidden="1">
      <c r="A566" s="363" t="s">
        <v>1098</v>
      </c>
      <c r="B566" s="365" t="s">
        <v>1099</v>
      </c>
    </row>
    <row r="567" spans="1:2" hidden="1">
      <c r="A567" s="363" t="s">
        <v>1100</v>
      </c>
      <c r="B567" s="365" t="s">
        <v>1101</v>
      </c>
    </row>
    <row r="568" spans="1:2" hidden="1">
      <c r="A568" s="363" t="s">
        <v>1102</v>
      </c>
      <c r="B568" s="365" t="s">
        <v>1103</v>
      </c>
    </row>
    <row r="569" spans="1:2" hidden="1">
      <c r="A569" s="363" t="s">
        <v>1104</v>
      </c>
      <c r="B569" s="365" t="s">
        <v>1105</v>
      </c>
    </row>
    <row r="570" spans="1:2" hidden="1">
      <c r="A570" s="363" t="s">
        <v>1106</v>
      </c>
      <c r="B570" s="365" t="s">
        <v>442</v>
      </c>
    </row>
    <row r="571" spans="1:2" hidden="1">
      <c r="A571" s="363" t="s">
        <v>1107</v>
      </c>
      <c r="B571" s="365" t="s">
        <v>1108</v>
      </c>
    </row>
    <row r="572" spans="1:2" hidden="1">
      <c r="A572" s="363" t="s">
        <v>1109</v>
      </c>
      <c r="B572" s="365" t="s">
        <v>1110</v>
      </c>
    </row>
    <row r="573" spans="1:2" hidden="1">
      <c r="A573" s="363" t="s">
        <v>1111</v>
      </c>
      <c r="B573" s="365" t="s">
        <v>1112</v>
      </c>
    </row>
    <row r="574" spans="1:2" hidden="1">
      <c r="A574" s="363" t="s">
        <v>1113</v>
      </c>
      <c r="B574" s="365" t="s">
        <v>1114</v>
      </c>
    </row>
    <row r="575" spans="1:2" hidden="1">
      <c r="A575" s="363" t="s">
        <v>1115</v>
      </c>
      <c r="B575" s="365" t="s">
        <v>1116</v>
      </c>
    </row>
    <row r="576" spans="1:2" hidden="1">
      <c r="A576" s="363" t="s">
        <v>1117</v>
      </c>
      <c r="B576" s="365" t="s">
        <v>1118</v>
      </c>
    </row>
    <row r="577" spans="1:2" hidden="1">
      <c r="A577" s="363" t="s">
        <v>1119</v>
      </c>
      <c r="B577" s="365" t="s">
        <v>1120</v>
      </c>
    </row>
    <row r="578" spans="1:2" hidden="1">
      <c r="A578" s="363" t="s">
        <v>1121</v>
      </c>
      <c r="B578" s="365" t="s">
        <v>1122</v>
      </c>
    </row>
    <row r="579" spans="1:2" hidden="1">
      <c r="A579" s="363" t="s">
        <v>1123</v>
      </c>
      <c r="B579" s="365" t="s">
        <v>1124</v>
      </c>
    </row>
    <row r="580" spans="1:2" hidden="1">
      <c r="A580" s="363" t="s">
        <v>1125</v>
      </c>
      <c r="B580" s="365" t="s">
        <v>1126</v>
      </c>
    </row>
    <row r="581" spans="1:2" hidden="1">
      <c r="A581" s="363" t="s">
        <v>1127</v>
      </c>
      <c r="B581" s="365" t="s">
        <v>1128</v>
      </c>
    </row>
    <row r="582" spans="1:2" hidden="1">
      <c r="A582" s="363" t="s">
        <v>1129</v>
      </c>
      <c r="B582" s="365" t="s">
        <v>1130</v>
      </c>
    </row>
    <row r="583" spans="1:2" hidden="1">
      <c r="A583" s="363" t="s">
        <v>1131</v>
      </c>
      <c r="B583" s="365" t="s">
        <v>1132</v>
      </c>
    </row>
    <row r="584" spans="1:2" hidden="1">
      <c r="A584" s="363" t="s">
        <v>1133</v>
      </c>
      <c r="B584" s="373" t="s">
        <v>1134</v>
      </c>
    </row>
    <row r="585" spans="1:2" hidden="1">
      <c r="A585" s="363" t="s">
        <v>1135</v>
      </c>
      <c r="B585" s="365" t="s">
        <v>1136</v>
      </c>
    </row>
    <row r="586" spans="1:2" hidden="1">
      <c r="A586" s="363" t="s">
        <v>1137</v>
      </c>
      <c r="B586" s="365" t="s">
        <v>1138</v>
      </c>
    </row>
    <row r="587" spans="1:2" hidden="1">
      <c r="A587" s="363" t="s">
        <v>1139</v>
      </c>
      <c r="B587" s="365" t="s">
        <v>1140</v>
      </c>
    </row>
    <row r="588" spans="1:2" hidden="1">
      <c r="A588" s="363" t="s">
        <v>992</v>
      </c>
      <c r="B588" s="365" t="s">
        <v>997</v>
      </c>
    </row>
    <row r="589" spans="1:2" hidden="1">
      <c r="A589" s="363" t="s">
        <v>1141</v>
      </c>
      <c r="B589" s="365" t="s">
        <v>1013</v>
      </c>
    </row>
    <row r="590" spans="1:2" hidden="1">
      <c r="A590" s="363" t="s">
        <v>1048</v>
      </c>
      <c r="B590" s="365" t="s">
        <v>1077</v>
      </c>
    </row>
    <row r="591" spans="1:2" hidden="1">
      <c r="A591" s="363" t="s">
        <v>1142</v>
      </c>
      <c r="B591" s="365" t="s">
        <v>997</v>
      </c>
    </row>
    <row r="592" spans="1:2" hidden="1">
      <c r="A592" s="363" t="s">
        <v>908</v>
      </c>
      <c r="B592" s="365" t="s">
        <v>814</v>
      </c>
    </row>
    <row r="593" spans="1:2" hidden="1">
      <c r="A593" s="363" t="s">
        <v>953</v>
      </c>
      <c r="B593" s="365" t="s">
        <v>954</v>
      </c>
    </row>
    <row r="594" spans="1:2" hidden="1">
      <c r="A594" s="363" t="s">
        <v>957</v>
      </c>
      <c r="B594" s="365" t="s">
        <v>958</v>
      </c>
    </row>
    <row r="595" spans="1:2" hidden="1">
      <c r="A595" s="363" t="s">
        <v>959</v>
      </c>
      <c r="B595" s="365" t="s">
        <v>960</v>
      </c>
    </row>
    <row r="596" spans="1:2" hidden="1">
      <c r="A596" s="363" t="s">
        <v>1143</v>
      </c>
      <c r="B596" s="365" t="s">
        <v>1144</v>
      </c>
    </row>
    <row r="597" spans="1:2" hidden="1">
      <c r="A597" s="363" t="s">
        <v>1145</v>
      </c>
      <c r="B597" s="365" t="s">
        <v>964</v>
      </c>
    </row>
    <row r="598" spans="1:2" hidden="1">
      <c r="A598" s="363" t="s">
        <v>1146</v>
      </c>
      <c r="B598" s="365" t="s">
        <v>970</v>
      </c>
    </row>
    <row r="599" spans="1:2" hidden="1">
      <c r="A599" s="363" t="s">
        <v>1147</v>
      </c>
      <c r="B599" s="365" t="s">
        <v>1148</v>
      </c>
    </row>
    <row r="600" spans="1:2" hidden="1">
      <c r="A600" s="363" t="s">
        <v>971</v>
      </c>
      <c r="B600" s="365" t="s">
        <v>972</v>
      </c>
    </row>
    <row r="601" spans="1:2" hidden="1">
      <c r="A601" s="363" t="s">
        <v>1149</v>
      </c>
      <c r="B601" s="365" t="s">
        <v>980</v>
      </c>
    </row>
    <row r="602" spans="1:2" hidden="1">
      <c r="A602" s="363" t="s">
        <v>1042</v>
      </c>
      <c r="B602" s="365" t="s">
        <v>1043</v>
      </c>
    </row>
    <row r="603" spans="1:2" hidden="1">
      <c r="A603" s="363" t="s">
        <v>983</v>
      </c>
      <c r="B603" s="365" t="s">
        <v>984</v>
      </c>
    </row>
    <row r="604" spans="1:2" hidden="1">
      <c r="A604" s="363" t="s">
        <v>988</v>
      </c>
      <c r="B604" s="365" t="s">
        <v>989</v>
      </c>
    </row>
    <row r="605" spans="1:2" hidden="1">
      <c r="A605" s="363" t="s">
        <v>990</v>
      </c>
      <c r="B605" s="365" t="s">
        <v>991</v>
      </c>
    </row>
    <row r="606" spans="1:2" hidden="1">
      <c r="A606" s="363" t="s">
        <v>1150</v>
      </c>
      <c r="B606" s="365" t="s">
        <v>1151</v>
      </c>
    </row>
    <row r="607" spans="1:2" hidden="1">
      <c r="A607" s="363" t="s">
        <v>1152</v>
      </c>
      <c r="B607" s="365" t="s">
        <v>1153</v>
      </c>
    </row>
    <row r="608" spans="1:2" hidden="1">
      <c r="A608" s="363" t="s">
        <v>1012</v>
      </c>
      <c r="B608" s="365" t="s">
        <v>1013</v>
      </c>
    </row>
    <row r="609" spans="1:2" hidden="1">
      <c r="A609" s="363" t="s">
        <v>986</v>
      </c>
      <c r="B609" s="365" t="s">
        <v>987</v>
      </c>
    </row>
    <row r="610" spans="1:2" hidden="1">
      <c r="A610" s="363" t="s">
        <v>1154</v>
      </c>
      <c r="B610" s="365" t="s">
        <v>1017</v>
      </c>
    </row>
    <row r="611" spans="1:2" hidden="1">
      <c r="A611" s="363" t="s">
        <v>1022</v>
      </c>
      <c r="B611" s="365" t="s">
        <v>1023</v>
      </c>
    </row>
    <row r="612" spans="1:2" hidden="1">
      <c r="A612" s="363" t="s">
        <v>1036</v>
      </c>
      <c r="B612" s="365" t="s">
        <v>1037</v>
      </c>
    </row>
    <row r="613" spans="1:2" hidden="1">
      <c r="A613" s="363" t="s">
        <v>1030</v>
      </c>
      <c r="B613" s="365" t="s">
        <v>1031</v>
      </c>
    </row>
    <row r="614" spans="1:2" hidden="1">
      <c r="A614" s="363" t="s">
        <v>1038</v>
      </c>
      <c r="B614" s="365" t="s">
        <v>1155</v>
      </c>
    </row>
    <row r="615" spans="1:2" hidden="1">
      <c r="A615" s="363" t="s">
        <v>1117</v>
      </c>
      <c r="B615" s="365" t="s">
        <v>1118</v>
      </c>
    </row>
    <row r="616" spans="1:2" hidden="1">
      <c r="A616" s="363" t="s">
        <v>1156</v>
      </c>
      <c r="B616" s="365" t="s">
        <v>1157</v>
      </c>
    </row>
    <row r="617" spans="1:2" hidden="1">
      <c r="A617" s="363" t="s">
        <v>1004</v>
      </c>
      <c r="B617" s="365" t="s">
        <v>1005</v>
      </c>
    </row>
    <row r="618" spans="1:2" hidden="1">
      <c r="A618" s="363" t="s">
        <v>1158</v>
      </c>
      <c r="B618" s="365" t="s">
        <v>1041</v>
      </c>
    </row>
    <row r="619" spans="1:2" hidden="1">
      <c r="A619" s="363" t="s">
        <v>1159</v>
      </c>
      <c r="B619" s="365" t="s">
        <v>1160</v>
      </c>
    </row>
    <row r="620" spans="1:2" hidden="1">
      <c r="A620" s="363" t="s">
        <v>1161</v>
      </c>
      <c r="B620" s="365" t="s">
        <v>1162</v>
      </c>
    </row>
    <row r="621" spans="1:2" hidden="1">
      <c r="A621" s="363" t="s">
        <v>949</v>
      </c>
      <c r="B621" s="365" t="s">
        <v>950</v>
      </c>
    </row>
    <row r="622" spans="1:2" hidden="1">
      <c r="A622" s="363" t="s">
        <v>981</v>
      </c>
      <c r="B622" s="365" t="s">
        <v>982</v>
      </c>
    </row>
    <row r="623" spans="1:2" hidden="1">
      <c r="A623" s="363" t="s">
        <v>1109</v>
      </c>
      <c r="B623" s="365" t="s">
        <v>1110</v>
      </c>
    </row>
    <row r="624" spans="1:2" hidden="1">
      <c r="A624" s="363" t="s">
        <v>1163</v>
      </c>
      <c r="B624" s="365" t="s">
        <v>1164</v>
      </c>
    </row>
    <row r="625" spans="1:2" hidden="1">
      <c r="A625" s="363" t="s">
        <v>945</v>
      </c>
      <c r="B625" s="365" t="s">
        <v>946</v>
      </c>
    </row>
    <row r="626" spans="1:2" hidden="1">
      <c r="A626" s="363" t="s">
        <v>1165</v>
      </c>
      <c r="B626" s="365" t="s">
        <v>1166</v>
      </c>
    </row>
    <row r="627" spans="1:2" hidden="1">
      <c r="A627" s="363" t="s">
        <v>1046</v>
      </c>
      <c r="B627" s="365" t="s">
        <v>1047</v>
      </c>
    </row>
    <row r="628" spans="1:2" hidden="1">
      <c r="A628" s="363" t="s">
        <v>1086</v>
      </c>
      <c r="B628" s="365" t="s">
        <v>1087</v>
      </c>
    </row>
    <row r="629" spans="1:2" hidden="1">
      <c r="A629" s="363" t="s">
        <v>1167</v>
      </c>
      <c r="B629" s="365" t="s">
        <v>1168</v>
      </c>
    </row>
    <row r="630" spans="1:2" hidden="1">
      <c r="A630" s="363" t="s">
        <v>1169</v>
      </c>
      <c r="B630" s="365" t="s">
        <v>1170</v>
      </c>
    </row>
    <row r="631" spans="1:2" hidden="1">
      <c r="A631" s="363" t="s">
        <v>1171</v>
      </c>
      <c r="B631" s="365" t="s">
        <v>1172</v>
      </c>
    </row>
    <row r="632" spans="1:2" hidden="1">
      <c r="A632" s="363" t="s">
        <v>1173</v>
      </c>
      <c r="B632" s="365" t="s">
        <v>1174</v>
      </c>
    </row>
    <row r="633" spans="1:2" hidden="1">
      <c r="A633" s="363" t="s">
        <v>1175</v>
      </c>
      <c r="B633" s="370" t="s">
        <v>1056</v>
      </c>
    </row>
    <row r="634" spans="1:2" hidden="1">
      <c r="A634" s="363" t="s">
        <v>1176</v>
      </c>
      <c r="B634" s="365" t="s">
        <v>1172</v>
      </c>
    </row>
    <row r="635" spans="1:2" hidden="1">
      <c r="A635" s="363" t="s">
        <v>1177</v>
      </c>
      <c r="B635" s="365" t="s">
        <v>1178</v>
      </c>
    </row>
    <row r="636" spans="1:2" hidden="1">
      <c r="A636" s="363" t="s">
        <v>1179</v>
      </c>
      <c r="B636" s="365" t="s">
        <v>1180</v>
      </c>
    </row>
    <row r="637" spans="1:2" hidden="1">
      <c r="A637" s="363" t="s">
        <v>1181</v>
      </c>
      <c r="B637" s="365" t="s">
        <v>1182</v>
      </c>
    </row>
    <row r="638" spans="1:2" hidden="1">
      <c r="A638" s="363" t="s">
        <v>1183</v>
      </c>
      <c r="B638" s="365" t="s">
        <v>1184</v>
      </c>
    </row>
    <row r="639" spans="1:2" hidden="1">
      <c r="A639" s="363" t="s">
        <v>1185</v>
      </c>
      <c r="B639" s="365" t="s">
        <v>1186</v>
      </c>
    </row>
    <row r="640" spans="1:2" hidden="1">
      <c r="A640" s="363" t="s">
        <v>1187</v>
      </c>
      <c r="B640" s="365" t="s">
        <v>1188</v>
      </c>
    </row>
    <row r="641" spans="1:2" hidden="1">
      <c r="A641" s="363" t="s">
        <v>1189</v>
      </c>
      <c r="B641" s="365" t="s">
        <v>1190</v>
      </c>
    </row>
    <row r="642" spans="1:2" hidden="1">
      <c r="A642" s="363" t="s">
        <v>1191</v>
      </c>
      <c r="B642" s="365" t="s">
        <v>1192</v>
      </c>
    </row>
    <row r="643" spans="1:2" hidden="1">
      <c r="A643" s="363" t="s">
        <v>1193</v>
      </c>
      <c r="B643" s="365" t="s">
        <v>1194</v>
      </c>
    </row>
    <row r="644" spans="1:2" hidden="1">
      <c r="A644" s="363" t="s">
        <v>1163</v>
      </c>
      <c r="B644" s="365" t="s">
        <v>1195</v>
      </c>
    </row>
    <row r="645" spans="1:2" hidden="1">
      <c r="A645" s="363" t="s">
        <v>1196</v>
      </c>
      <c r="B645" s="365" t="s">
        <v>1197</v>
      </c>
    </row>
    <row r="646" spans="1:2" hidden="1">
      <c r="A646" s="363" t="s">
        <v>1198</v>
      </c>
      <c r="B646" s="365" t="s">
        <v>1199</v>
      </c>
    </row>
    <row r="647" spans="1:2" hidden="1">
      <c r="A647" s="363" t="s">
        <v>1200</v>
      </c>
      <c r="B647" s="365" t="s">
        <v>1201</v>
      </c>
    </row>
    <row r="648" spans="1:2" hidden="1">
      <c r="A648" s="363" t="s">
        <v>1202</v>
      </c>
      <c r="B648" s="365" t="s">
        <v>1203</v>
      </c>
    </row>
    <row r="649" spans="1:2" hidden="1">
      <c r="A649" s="363" t="s">
        <v>1204</v>
      </c>
      <c r="B649" s="365" t="s">
        <v>1205</v>
      </c>
    </row>
    <row r="650" spans="1:2" hidden="1">
      <c r="A650" s="363" t="s">
        <v>1206</v>
      </c>
      <c r="B650" s="365" t="s">
        <v>1101</v>
      </c>
    </row>
    <row r="651" spans="1:2" hidden="1">
      <c r="A651" s="363" t="s">
        <v>1207</v>
      </c>
      <c r="B651" s="365" t="s">
        <v>1208</v>
      </c>
    </row>
    <row r="652" spans="1:2" hidden="1">
      <c r="A652" s="363" t="s">
        <v>1209</v>
      </c>
      <c r="B652" s="365" t="s">
        <v>1210</v>
      </c>
    </row>
    <row r="653" spans="1:2" hidden="1">
      <c r="A653" s="363" t="s">
        <v>1211</v>
      </c>
      <c r="B653" s="365" t="s">
        <v>1212</v>
      </c>
    </row>
    <row r="654" spans="1:2" hidden="1">
      <c r="A654" s="363" t="s">
        <v>1213</v>
      </c>
      <c r="B654" s="365" t="s">
        <v>1214</v>
      </c>
    </row>
    <row r="655" spans="1:2" hidden="1">
      <c r="A655" s="363" t="s">
        <v>1215</v>
      </c>
      <c r="B655" s="365" t="s">
        <v>1216</v>
      </c>
    </row>
    <row r="656" spans="1:2" hidden="1">
      <c r="A656" s="363" t="s">
        <v>1361</v>
      </c>
      <c r="B656" s="365" t="s">
        <v>1524</v>
      </c>
    </row>
    <row r="657" spans="1:2" hidden="1">
      <c r="A657" s="363" t="s">
        <v>1362</v>
      </c>
      <c r="B657" s="365" t="s">
        <v>1525</v>
      </c>
    </row>
    <row r="658" spans="1:2" hidden="1">
      <c r="A658" s="363" t="s">
        <v>1363</v>
      </c>
      <c r="B658" s="365" t="s">
        <v>1526</v>
      </c>
    </row>
    <row r="659" spans="1:2" hidden="1">
      <c r="A659" s="363" t="s">
        <v>1364</v>
      </c>
      <c r="B659" s="365" t="s">
        <v>1527</v>
      </c>
    </row>
    <row r="660" spans="1:2" hidden="1">
      <c r="A660" s="363" t="s">
        <v>1366</v>
      </c>
      <c r="B660" s="365" t="s">
        <v>1528</v>
      </c>
    </row>
    <row r="661" spans="1:2" hidden="1">
      <c r="A661" s="363" t="s">
        <v>1367</v>
      </c>
      <c r="B661" s="365" t="s">
        <v>1529</v>
      </c>
    </row>
    <row r="662" spans="1:2" hidden="1">
      <c r="A662" s="363" t="s">
        <v>1369</v>
      </c>
      <c r="B662" s="365" t="s">
        <v>1530</v>
      </c>
    </row>
    <row r="663" spans="1:2" hidden="1">
      <c r="A663" s="363" t="s">
        <v>1370</v>
      </c>
      <c r="B663" s="365" t="s">
        <v>1531</v>
      </c>
    </row>
    <row r="664" spans="1:2" hidden="1">
      <c r="A664" s="374" t="s">
        <v>1371</v>
      </c>
      <c r="B664" s="365" t="s">
        <v>1532</v>
      </c>
    </row>
    <row r="665" spans="1:2" hidden="1">
      <c r="A665" s="374" t="s">
        <v>1372</v>
      </c>
      <c r="B665" s="365" t="s">
        <v>1533</v>
      </c>
    </row>
    <row r="666" spans="1:2" hidden="1">
      <c r="A666" s="374" t="s">
        <v>1373</v>
      </c>
      <c r="B666" s="365" t="s">
        <v>1534</v>
      </c>
    </row>
    <row r="667" spans="1:2" hidden="1">
      <c r="A667" s="363" t="s">
        <v>1374</v>
      </c>
      <c r="B667" s="365" t="s">
        <v>1535</v>
      </c>
    </row>
    <row r="668" spans="1:2" hidden="1">
      <c r="A668" s="363" t="s">
        <v>1375</v>
      </c>
      <c r="B668" s="365" t="s">
        <v>1536</v>
      </c>
    </row>
    <row r="669" spans="1:2" hidden="1">
      <c r="A669" s="363" t="s">
        <v>1376</v>
      </c>
      <c r="B669" s="365" t="s">
        <v>1537</v>
      </c>
    </row>
    <row r="670" spans="1:2" hidden="1">
      <c r="A670" s="363" t="s">
        <v>1538</v>
      </c>
      <c r="B670" s="365" t="s">
        <v>1377</v>
      </c>
    </row>
    <row r="671" spans="1:2" hidden="1">
      <c r="A671" s="363" t="s">
        <v>1378</v>
      </c>
      <c r="B671" s="365" t="s">
        <v>1379</v>
      </c>
    </row>
    <row r="672" spans="1:2" hidden="1">
      <c r="A672" s="363" t="s">
        <v>1380</v>
      </c>
      <c r="B672" s="365" t="s">
        <v>1539</v>
      </c>
    </row>
    <row r="673" spans="1:2" hidden="1">
      <c r="A673" s="363" t="s">
        <v>1382</v>
      </c>
      <c r="B673" s="365" t="s">
        <v>1383</v>
      </c>
    </row>
    <row r="674" spans="1:2" hidden="1">
      <c r="A674" s="363" t="s">
        <v>1384</v>
      </c>
      <c r="B674" s="365" t="s">
        <v>1540</v>
      </c>
    </row>
    <row r="675" spans="1:2" hidden="1">
      <c r="A675" s="363" t="s">
        <v>1385</v>
      </c>
      <c r="B675" s="365" t="s">
        <v>1541</v>
      </c>
    </row>
    <row r="676" spans="1:2" hidden="1">
      <c r="A676" s="363" t="s">
        <v>1386</v>
      </c>
      <c r="B676" s="365" t="s">
        <v>1542</v>
      </c>
    </row>
    <row r="677" spans="1:2" hidden="1">
      <c r="A677" s="363" t="s">
        <v>1381</v>
      </c>
      <c r="B677" s="365" t="s">
        <v>1543</v>
      </c>
    </row>
    <row r="678" spans="1:2" hidden="1">
      <c r="A678" s="363" t="s">
        <v>1544</v>
      </c>
      <c r="B678" s="365" t="s">
        <v>1545</v>
      </c>
    </row>
    <row r="679" spans="1:2" hidden="1">
      <c r="A679" s="363" t="s">
        <v>1427</v>
      </c>
      <c r="B679" s="365" t="s">
        <v>1546</v>
      </c>
    </row>
    <row r="680" spans="1:2" hidden="1">
      <c r="A680" s="363" t="s">
        <v>1547</v>
      </c>
      <c r="B680" s="365" t="s">
        <v>1548</v>
      </c>
    </row>
    <row r="681" spans="1:2" hidden="1">
      <c r="A681" s="363" t="s">
        <v>1549</v>
      </c>
      <c r="B681" s="365" t="s">
        <v>1550</v>
      </c>
    </row>
    <row r="682" spans="1:2" hidden="1">
      <c r="A682" s="363" t="s">
        <v>1498</v>
      </c>
      <c r="B682" s="365" t="s">
        <v>1551</v>
      </c>
    </row>
    <row r="683" spans="1:2" hidden="1">
      <c r="A683" s="363" t="s">
        <v>1433</v>
      </c>
      <c r="B683" s="365" t="s">
        <v>1552</v>
      </c>
    </row>
    <row r="684" spans="1:2" hidden="1">
      <c r="A684" s="363" t="s">
        <v>1553</v>
      </c>
      <c r="B684" s="365" t="s">
        <v>1554</v>
      </c>
    </row>
    <row r="685" spans="1:2" hidden="1">
      <c r="A685" s="363" t="s">
        <v>1555</v>
      </c>
      <c r="B685" s="365" t="s">
        <v>1556</v>
      </c>
    </row>
    <row r="686" spans="1:2" hidden="1">
      <c r="A686" s="363" t="s">
        <v>1557</v>
      </c>
      <c r="B686" s="365" t="s">
        <v>1558</v>
      </c>
    </row>
    <row r="687" spans="1:2" hidden="1">
      <c r="A687" s="363" t="s">
        <v>1500</v>
      </c>
      <c r="B687" s="365" t="s">
        <v>1559</v>
      </c>
    </row>
    <row r="688" spans="1:2" hidden="1">
      <c r="A688" s="363" t="s">
        <v>1488</v>
      </c>
      <c r="B688" s="365" t="s">
        <v>1560</v>
      </c>
    </row>
    <row r="689" spans="1:2" hidden="1">
      <c r="A689" s="363" t="s">
        <v>1495</v>
      </c>
      <c r="B689" s="365" t="s">
        <v>1561</v>
      </c>
    </row>
    <row r="690" spans="1:2" hidden="1">
      <c r="A690" s="363" t="s">
        <v>1492</v>
      </c>
      <c r="B690" s="365" t="s">
        <v>1562</v>
      </c>
    </row>
    <row r="691" spans="1:2" hidden="1">
      <c r="A691" s="363" t="s">
        <v>1563</v>
      </c>
      <c r="B691" s="365" t="s">
        <v>1564</v>
      </c>
    </row>
    <row r="692" spans="1:2" hidden="1">
      <c r="A692" s="363" t="s">
        <v>1565</v>
      </c>
      <c r="B692" s="365" t="s">
        <v>1566</v>
      </c>
    </row>
    <row r="693" spans="1:2" hidden="1">
      <c r="A693" s="363" t="s">
        <v>1567</v>
      </c>
      <c r="B693" s="365" t="s">
        <v>1568</v>
      </c>
    </row>
    <row r="694" spans="1:2" hidden="1">
      <c r="A694" s="363" t="s">
        <v>1513</v>
      </c>
      <c r="B694" s="365" t="s">
        <v>1569</v>
      </c>
    </row>
    <row r="695" spans="1:2" hidden="1">
      <c r="A695" s="363" t="s">
        <v>1570</v>
      </c>
      <c r="B695" s="365" t="s">
        <v>1571</v>
      </c>
    </row>
    <row r="696" spans="1:2" hidden="1">
      <c r="A696" s="363" t="s">
        <v>1572</v>
      </c>
      <c r="B696" s="365" t="s">
        <v>1573</v>
      </c>
    </row>
    <row r="697" spans="1:2" hidden="1">
      <c r="A697" s="363" t="s">
        <v>1574</v>
      </c>
      <c r="B697" s="365" t="s">
        <v>1575</v>
      </c>
    </row>
    <row r="698" spans="1:2" hidden="1">
      <c r="A698" s="363" t="s">
        <v>1576</v>
      </c>
      <c r="B698" s="365" t="s">
        <v>1577</v>
      </c>
    </row>
    <row r="699" spans="1:2" hidden="1">
      <c r="A699" s="363" t="s">
        <v>1578</v>
      </c>
      <c r="B699" s="365" t="s">
        <v>1579</v>
      </c>
    </row>
    <row r="700" spans="1:2" hidden="1">
      <c r="A700" s="363" t="s">
        <v>1413</v>
      </c>
      <c r="B700" s="365" t="s">
        <v>1580</v>
      </c>
    </row>
    <row r="701" spans="1:2">
      <c r="A701" s="363" t="s">
        <v>1454</v>
      </c>
      <c r="B701" s="365" t="s">
        <v>1617</v>
      </c>
    </row>
    <row r="702" spans="1:2" hidden="1">
      <c r="A702" s="363" t="s">
        <v>1581</v>
      </c>
      <c r="B702" s="365" t="s">
        <v>1582</v>
      </c>
    </row>
    <row r="703" spans="1:2" hidden="1">
      <c r="A703" s="363" t="s">
        <v>1446</v>
      </c>
      <c r="B703" s="365" t="s">
        <v>1583</v>
      </c>
    </row>
    <row r="704" spans="1:2" hidden="1">
      <c r="A704" s="363" t="s">
        <v>1481</v>
      </c>
      <c r="B704" s="365" t="s">
        <v>1584</v>
      </c>
    </row>
    <row r="705" spans="1:2" hidden="1">
      <c r="A705" s="363" t="s">
        <v>1585</v>
      </c>
      <c r="B705" s="365" t="s">
        <v>1586</v>
      </c>
    </row>
    <row r="706" spans="1:2" hidden="1">
      <c r="A706" s="363" t="s">
        <v>1587</v>
      </c>
      <c r="B706" s="365" t="s">
        <v>1588</v>
      </c>
    </row>
    <row r="707" spans="1:2" hidden="1">
      <c r="A707" s="363" t="s">
        <v>1589</v>
      </c>
      <c r="B707" s="365" t="s">
        <v>1590</v>
      </c>
    </row>
    <row r="708" spans="1:2" hidden="1">
      <c r="A708" s="363" t="s">
        <v>1591</v>
      </c>
      <c r="B708" s="365" t="s">
        <v>1592</v>
      </c>
    </row>
    <row r="709" spans="1:2" hidden="1">
      <c r="A709" s="363" t="s">
        <v>1485</v>
      </c>
      <c r="B709" s="365" t="s">
        <v>1593</v>
      </c>
    </row>
    <row r="710" spans="1:2" hidden="1">
      <c r="A710" s="363" t="s">
        <v>1594</v>
      </c>
      <c r="B710" s="365" t="s">
        <v>1595</v>
      </c>
    </row>
    <row r="711" spans="1:2" hidden="1">
      <c r="A711" s="363" t="s">
        <v>1504</v>
      </c>
      <c r="B711" s="365" t="s">
        <v>1596</v>
      </c>
    </row>
    <row r="712" spans="1:2" hidden="1">
      <c r="A712" s="363" t="s">
        <v>1597</v>
      </c>
      <c r="B712" s="365" t="s">
        <v>620</v>
      </c>
    </row>
    <row r="713" spans="1:2" hidden="1">
      <c r="A713" s="363" t="s">
        <v>1598</v>
      </c>
      <c r="B713" s="365" t="s">
        <v>1599</v>
      </c>
    </row>
    <row r="714" spans="1:2" hidden="1">
      <c r="A714" s="363" t="s">
        <v>1600</v>
      </c>
      <c r="B714" s="365" t="s">
        <v>1601</v>
      </c>
    </row>
    <row r="715" spans="1:2" hidden="1">
      <c r="A715" s="363" t="s">
        <v>1602</v>
      </c>
      <c r="B715" s="365" t="s">
        <v>1603</v>
      </c>
    </row>
    <row r="716" spans="1:2" hidden="1">
      <c r="A716" s="363" t="s">
        <v>1604</v>
      </c>
      <c r="B716" s="365" t="s">
        <v>1605</v>
      </c>
    </row>
    <row r="717" spans="1:2" hidden="1">
      <c r="A717" s="363" t="s">
        <v>1606</v>
      </c>
      <c r="B717" s="365" t="s">
        <v>1607</v>
      </c>
    </row>
    <row r="718" spans="1:2" hidden="1">
      <c r="A718" s="363" t="s">
        <v>1458</v>
      </c>
      <c r="B718" s="365" t="s">
        <v>1608</v>
      </c>
    </row>
    <row r="719" spans="1:2" hidden="1">
      <c r="A719" s="363" t="s">
        <v>1609</v>
      </c>
      <c r="B719" s="365" t="s">
        <v>367</v>
      </c>
    </row>
    <row r="720" spans="1:2" hidden="1">
      <c r="A720" s="363" t="s">
        <v>1610</v>
      </c>
      <c r="B720" s="365" t="s">
        <v>1611</v>
      </c>
    </row>
    <row r="721" spans="1:2" hidden="1">
      <c r="A721" s="363" t="s">
        <v>1452</v>
      </c>
      <c r="B721" s="365" t="s">
        <v>1612</v>
      </c>
    </row>
    <row r="722" spans="1:2" hidden="1">
      <c r="A722" s="363" t="s">
        <v>1613</v>
      </c>
      <c r="B722" s="365" t="s">
        <v>1614</v>
      </c>
    </row>
    <row r="723" spans="1:2">
      <c r="A723" s="363" t="s">
        <v>1420</v>
      </c>
      <c r="B723" s="365" t="s">
        <v>1620</v>
      </c>
    </row>
    <row r="724" spans="1:2">
      <c r="A724" s="363" t="s">
        <v>1423</v>
      </c>
      <c r="B724" s="365" t="s">
        <v>1621</v>
      </c>
    </row>
    <row r="725" spans="1:2">
      <c r="A725" s="363" t="s">
        <v>1437</v>
      </c>
      <c r="B725" s="365" t="s">
        <v>1622</v>
      </c>
    </row>
    <row r="726" spans="1:2">
      <c r="A726" s="363" t="s">
        <v>1441</v>
      </c>
      <c r="B726" s="365" t="s">
        <v>1623</v>
      </c>
    </row>
    <row r="727" spans="1:2">
      <c r="A727" s="363" t="s">
        <v>1456</v>
      </c>
      <c r="B727" s="365" t="s">
        <v>831</v>
      </c>
    </row>
    <row r="728" spans="1:2">
      <c r="A728" s="363" t="s">
        <v>1462</v>
      </c>
      <c r="B728" s="365" t="s">
        <v>1624</v>
      </c>
    </row>
    <row r="729" spans="1:2">
      <c r="A729" s="363" t="s">
        <v>1460</v>
      </c>
      <c r="B729" s="365" t="s">
        <v>1625</v>
      </c>
    </row>
    <row r="730" spans="1:2">
      <c r="A730" s="363" t="s">
        <v>1467</v>
      </c>
      <c r="B730" s="365" t="s">
        <v>1626</v>
      </c>
    </row>
    <row r="731" spans="1:2">
      <c r="A731" s="363" t="s">
        <v>1627</v>
      </c>
      <c r="B731" s="365" t="s">
        <v>1628</v>
      </c>
    </row>
    <row r="732" spans="1:2">
      <c r="A732" s="363" t="s">
        <v>1629</v>
      </c>
      <c r="B732" s="365" t="s">
        <v>1630</v>
      </c>
    </row>
    <row r="733" spans="1:2">
      <c r="A733" s="363" t="s">
        <v>1631</v>
      </c>
      <c r="B733" s="365" t="s">
        <v>1632</v>
      </c>
    </row>
    <row r="734" spans="1:2">
      <c r="A734" s="363" t="s">
        <v>1508</v>
      </c>
      <c r="B734" s="365" t="s">
        <v>1633</v>
      </c>
    </row>
    <row r="735" spans="1:2">
      <c r="A735" s="363" t="s">
        <v>1638</v>
      </c>
      <c r="B735" s="365" t="s">
        <v>1643</v>
      </c>
    </row>
    <row r="736" spans="1:2">
      <c r="A736" s="363" t="s">
        <v>1574</v>
      </c>
      <c r="B736" s="365" t="s">
        <v>1575</v>
      </c>
    </row>
    <row r="737" spans="1:2">
      <c r="A737" s="363" t="s">
        <v>1640</v>
      </c>
      <c r="B737" s="365" t="s">
        <v>1644</v>
      </c>
    </row>
  </sheetData>
  <autoFilter ref="A1:B722">
    <filterColumn colId="0">
      <filters>
        <filter val="EDIGE HOSPITALAR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32" t="str">
        <f>INICIO!A3</f>
        <v>UNIDADE: P. S. MIRACATU/SP E SEDE ADM. MIRACATU/SP</v>
      </c>
      <c r="B1" s="433"/>
      <c r="C1" s="434"/>
      <c r="D1" s="110" t="str">
        <f>INICIO!A4</f>
        <v>MÊS: 06/2023</v>
      </c>
    </row>
    <row r="2" spans="1:4">
      <c r="A2" s="435" t="str">
        <f>INICIO!A2</f>
        <v>OS: INSTITUTO DIVA ALVES DO BRASIL - IDAB</v>
      </c>
      <c r="B2" s="436"/>
      <c r="C2" s="436"/>
      <c r="D2" s="437"/>
    </row>
    <row r="3" spans="1:4">
      <c r="A3" s="438" t="s">
        <v>151</v>
      </c>
      <c r="B3" s="439"/>
      <c r="C3" s="439"/>
      <c r="D3" s="440"/>
    </row>
    <row r="4" spans="1:4">
      <c r="A4" s="441"/>
      <c r="B4" s="442"/>
      <c r="C4" s="442"/>
      <c r="D4" s="443"/>
    </row>
    <row r="5" spans="1:4">
      <c r="A5" s="101" t="s">
        <v>152</v>
      </c>
      <c r="B5" s="102"/>
      <c r="C5" s="102"/>
      <c r="D5" s="103"/>
    </row>
    <row r="6" spans="1:4">
      <c r="A6" s="429"/>
      <c r="B6" s="430"/>
      <c r="C6" s="430"/>
      <c r="D6" s="431"/>
    </row>
    <row r="7" spans="1:4">
      <c r="A7" s="429" t="s">
        <v>334</v>
      </c>
      <c r="B7" s="430"/>
      <c r="C7" s="430"/>
      <c r="D7" s="431"/>
    </row>
    <row r="8" spans="1:4">
      <c r="A8" s="444" t="s">
        <v>335</v>
      </c>
      <c r="B8" s="445"/>
      <c r="C8" s="445"/>
      <c r="D8" s="446"/>
    </row>
    <row r="9" spans="1:4" ht="15.75">
      <c r="A9" s="427" t="s">
        <v>153</v>
      </c>
      <c r="B9" s="428"/>
      <c r="C9" s="428"/>
      <c r="D9" s="93" t="s">
        <v>154</v>
      </c>
    </row>
    <row r="10" spans="1:4" ht="15.75">
      <c r="A10" s="416" t="s">
        <v>242</v>
      </c>
      <c r="B10" s="417"/>
      <c r="C10" s="417"/>
      <c r="D10" s="209">
        <f>'FLUXO DE CAIXA - CP'!B33</f>
        <v>20259.699999999997</v>
      </c>
    </row>
    <row r="11" spans="1:4" ht="15.75">
      <c r="A11" s="416" t="s">
        <v>155</v>
      </c>
      <c r="B11" s="417"/>
      <c r="C11" s="417"/>
      <c r="D11" s="209"/>
    </row>
    <row r="12" spans="1:4" ht="15.75">
      <c r="A12" s="413" t="s">
        <v>156</v>
      </c>
      <c r="B12" s="414"/>
      <c r="C12" s="415"/>
      <c r="D12" s="98">
        <f>D10+D11</f>
        <v>20259.699999999997</v>
      </c>
    </row>
    <row r="13" spans="1:4" ht="15.75">
      <c r="A13" s="418"/>
      <c r="B13" s="419"/>
      <c r="C13" s="419"/>
      <c r="D13" s="420"/>
    </row>
    <row r="14" spans="1:4">
      <c r="A14" s="410" t="s">
        <v>157</v>
      </c>
      <c r="B14" s="411"/>
      <c r="C14" s="411"/>
      <c r="D14" s="412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413" t="s">
        <v>161</v>
      </c>
      <c r="B22" s="414"/>
      <c r="C22" s="415"/>
      <c r="D22" s="98">
        <f t="shared" ref="D22" si="0">SUM(A18:D21)</f>
        <v>0</v>
      </c>
    </row>
    <row r="23" spans="1:4" ht="15.75">
      <c r="A23" s="418"/>
      <c r="B23" s="419"/>
      <c r="C23" s="419"/>
      <c r="D23" s="420"/>
    </row>
    <row r="24" spans="1:4">
      <c r="A24" s="410" t="s">
        <v>162</v>
      </c>
      <c r="B24" s="411"/>
      <c r="C24" s="411"/>
      <c r="D24" s="412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413" t="s">
        <v>164</v>
      </c>
      <c r="B32" s="414"/>
      <c r="C32" s="415"/>
      <c r="D32" s="98">
        <f t="shared" ref="D32" si="1">SUM(A18:D31)</f>
        <v>0</v>
      </c>
    </row>
    <row r="33" spans="1:4" ht="15.75">
      <c r="A33" s="418"/>
      <c r="B33" s="419"/>
      <c r="C33" s="419"/>
      <c r="D33" s="420"/>
    </row>
    <row r="34" spans="1:4">
      <c r="A34" s="424" t="s">
        <v>165</v>
      </c>
      <c r="B34" s="425"/>
      <c r="C34" s="425"/>
      <c r="D34" s="426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413" t="s">
        <v>166</v>
      </c>
      <c r="B42" s="414"/>
      <c r="C42" s="415"/>
      <c r="D42" s="98">
        <f t="shared" ref="D42" si="2">SUM(A18:D41)</f>
        <v>0</v>
      </c>
    </row>
    <row r="43" spans="1:4" ht="15.75">
      <c r="A43" s="418"/>
      <c r="B43" s="419"/>
      <c r="C43" s="419"/>
      <c r="D43" s="420"/>
    </row>
    <row r="44" spans="1:4" ht="15.75" thickBot="1">
      <c r="A44" s="421" t="s">
        <v>167</v>
      </c>
      <c r="B44" s="422"/>
      <c r="C44" s="423"/>
      <c r="D44" s="100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3" customWidth="1"/>
    <col min="2" max="2" width="65.85546875" style="253" customWidth="1"/>
    <col min="3" max="3" width="13.7109375" style="253" customWidth="1"/>
    <col min="4" max="4" width="22.7109375" style="254" customWidth="1"/>
  </cols>
  <sheetData>
    <row r="1" spans="1:4">
      <c r="A1" s="450"/>
      <c r="B1" s="451"/>
      <c r="C1" s="240"/>
      <c r="D1" s="452"/>
    </row>
    <row r="2" spans="1:4" ht="21" customHeight="1">
      <c r="A2" s="455" t="s">
        <v>243</v>
      </c>
      <c r="B2" s="456"/>
      <c r="C2" s="241"/>
      <c r="D2" s="453"/>
    </row>
    <row r="3" spans="1:4" ht="13.15" customHeight="1">
      <c r="A3" s="457"/>
      <c r="B3" s="458"/>
      <c r="C3" s="242"/>
      <c r="D3" s="454"/>
    </row>
    <row r="4" spans="1:4" ht="28.15" customHeight="1">
      <c r="A4" s="243" t="s">
        <v>54</v>
      </c>
      <c r="B4" s="243" t="s">
        <v>55</v>
      </c>
      <c r="C4" s="243"/>
      <c r="D4" s="244" t="s">
        <v>59</v>
      </c>
    </row>
    <row r="5" spans="1:4">
      <c r="A5" s="245">
        <v>1</v>
      </c>
      <c r="B5" s="246" t="s">
        <v>60</v>
      </c>
      <c r="C5" s="247"/>
      <c r="D5" s="248"/>
    </row>
    <row r="6" spans="1:4">
      <c r="A6" s="259" t="s">
        <v>17</v>
      </c>
      <c r="B6" s="260" t="s">
        <v>244</v>
      </c>
      <c r="C6" s="249" t="s">
        <v>17</v>
      </c>
      <c r="D6" s="248">
        <f>SUMIF(FINANCEIRO!$H$5:$H$84,C6,FINANCEIRO!$K$5:$K$84)</f>
        <v>-223129.69</v>
      </c>
    </row>
    <row r="7" spans="1:4">
      <c r="A7" s="259" t="s">
        <v>20</v>
      </c>
      <c r="B7" s="260" t="s">
        <v>18</v>
      </c>
      <c r="C7" s="249" t="s">
        <v>20</v>
      </c>
      <c r="D7" s="248">
        <f>SUMIF(FINANCEIRO!$H$5:$H$84,C7,FINANCEIRO!$K$5:$K$84)</f>
        <v>0</v>
      </c>
    </row>
    <row r="8" spans="1:4">
      <c r="A8" s="259" t="s">
        <v>22</v>
      </c>
      <c r="B8" s="260" t="s">
        <v>4</v>
      </c>
      <c r="C8" s="249" t="s">
        <v>22</v>
      </c>
      <c r="D8" s="248">
        <f>SUMIF(FINANCEIRO!$H$5:$H$84,C8,FINANCEIRO!$K$5:$K$84)</f>
        <v>0</v>
      </c>
    </row>
    <row r="9" spans="1:4">
      <c r="A9" s="259" t="s">
        <v>23</v>
      </c>
      <c r="B9" s="260" t="s">
        <v>19</v>
      </c>
      <c r="C9" s="249" t="s">
        <v>23</v>
      </c>
      <c r="D9" s="248">
        <f>SUMIF(FINANCEIRO!$H$5:$H$84,C9,FINANCEIRO!$K$5:$K$84)</f>
        <v>0</v>
      </c>
    </row>
    <row r="10" spans="1:4">
      <c r="A10" s="259" t="s">
        <v>245</v>
      </c>
      <c r="B10" s="260" t="s">
        <v>246</v>
      </c>
      <c r="C10" s="249" t="s">
        <v>245</v>
      </c>
      <c r="D10" s="248">
        <f>SUMIF(FINANCEIRO!$H$5:$H$84,C10,FINANCEIRO!$K$5:$K$84)</f>
        <v>-47848.11</v>
      </c>
    </row>
    <row r="11" spans="1:4">
      <c r="A11" s="259" t="s">
        <v>247</v>
      </c>
      <c r="B11" s="260" t="s">
        <v>248</v>
      </c>
      <c r="C11" s="249" t="s">
        <v>247</v>
      </c>
      <c r="D11" s="248">
        <f>SUMIF(FINANCEIRO!$H$5:$H$84,C11,FINANCEIRO!$K$5:$K$84)</f>
        <v>0</v>
      </c>
    </row>
    <row r="12" spans="1:4">
      <c r="A12" s="259" t="s">
        <v>249</v>
      </c>
      <c r="B12" s="260" t="s">
        <v>250</v>
      </c>
      <c r="C12" s="255" t="s">
        <v>249</v>
      </c>
      <c r="D12" s="248">
        <f>SUMIF(FINANCEIRO!$H$5:$H$84,C12,FINANCEIRO!$K$5:$K$84)</f>
        <v>0</v>
      </c>
    </row>
    <row r="13" spans="1:4">
      <c r="A13" s="259" t="s">
        <v>251</v>
      </c>
      <c r="B13" s="260" t="s">
        <v>21</v>
      </c>
      <c r="C13" s="249" t="s">
        <v>251</v>
      </c>
      <c r="D13" s="248">
        <f>SUMIF(FINANCEIRO!$H$5:$H$84,C13,FINANCEIRO!$K$5:$K$84)</f>
        <v>0</v>
      </c>
    </row>
    <row r="14" spans="1:4" s="210" customFormat="1">
      <c r="A14" s="259" t="s">
        <v>252</v>
      </c>
      <c r="B14" s="260" t="s">
        <v>289</v>
      </c>
      <c r="C14" s="249" t="s">
        <v>252</v>
      </c>
      <c r="D14" s="248">
        <f>SUMIF(FINANCEIRO!$H$5:$H$84,C14,FINANCEIRO!$K$5:$K$84)</f>
        <v>0</v>
      </c>
    </row>
    <row r="15" spans="1:4">
      <c r="A15" s="259" t="s">
        <v>290</v>
      </c>
      <c r="B15" s="260" t="s">
        <v>253</v>
      </c>
      <c r="C15" s="249" t="s">
        <v>290</v>
      </c>
      <c r="D15" s="248">
        <f>SUMIF(FINANCEIRO!$H$5:$H$84,C15,FINANCEIRO!$K$5:$K$84)</f>
        <v>0</v>
      </c>
    </row>
    <row r="16" spans="1:4">
      <c r="A16" s="250"/>
      <c r="B16" s="251" t="s">
        <v>254</v>
      </c>
      <c r="C16" s="251" t="s">
        <v>61</v>
      </c>
      <c r="D16" s="252">
        <f>SUMIF(FINANCEIRO!$H$5:$H$84,C16,FINANCEIRO!$K$5:$K$84)</f>
        <v>-270977.8</v>
      </c>
    </row>
    <row r="17" spans="1:4">
      <c r="A17" s="245">
        <v>2</v>
      </c>
      <c r="B17" s="246" t="s">
        <v>255</v>
      </c>
      <c r="C17" s="246"/>
      <c r="D17" s="248"/>
    </row>
    <row r="18" spans="1:4" s="210" customFormat="1">
      <c r="A18" s="261" t="s">
        <v>24</v>
      </c>
      <c r="B18" s="262" t="s">
        <v>256</v>
      </c>
      <c r="C18" s="249" t="s">
        <v>24</v>
      </c>
      <c r="D18" s="248">
        <f>SUMIF(FINANCEIRO!$H$5:$H$84,C18,FINANCEIRO!$K$5:$K$84)</f>
        <v>-45625.45</v>
      </c>
    </row>
    <row r="19" spans="1:4" s="210" customFormat="1">
      <c r="A19" s="261" t="s">
        <v>25</v>
      </c>
      <c r="B19" s="262" t="s">
        <v>257</v>
      </c>
      <c r="C19" s="249" t="s">
        <v>25</v>
      </c>
      <c r="D19" s="248">
        <f>SUMIF(FINANCEIRO!$H$5:$H$84,C19,FINANCEIRO!$K$5:$K$84)</f>
        <v>-9651.58</v>
      </c>
    </row>
    <row r="20" spans="1:4" s="210" customFormat="1">
      <c r="A20" s="261" t="s">
        <v>26</v>
      </c>
      <c r="B20" s="262" t="s">
        <v>291</v>
      </c>
      <c r="C20" s="249" t="s">
        <v>26</v>
      </c>
      <c r="D20" s="248">
        <f>SUMIF(FINANCEIRO!$H$5:$H$84,C20,FINANCEIRO!$K$5:$K$84)</f>
        <v>0</v>
      </c>
    </row>
    <row r="21" spans="1:4" s="210" customFormat="1">
      <c r="A21" s="261" t="s">
        <v>292</v>
      </c>
      <c r="B21" s="262" t="s">
        <v>293</v>
      </c>
      <c r="C21" s="249" t="s">
        <v>292</v>
      </c>
      <c r="D21" s="248">
        <f>SUMIF(FINANCEIRO!$H$5:$H$84,C21,FINANCEIRO!$K$5:$K$84)</f>
        <v>-869.77</v>
      </c>
    </row>
    <row r="22" spans="1:4">
      <c r="A22" s="261" t="s">
        <v>294</v>
      </c>
      <c r="B22" s="262" t="s">
        <v>295</v>
      </c>
      <c r="C22" s="249" t="s">
        <v>294</v>
      </c>
      <c r="D22" s="248">
        <f>SUMIF(FINANCEIRO!$H$5:$H$84,C22,FINANCEIRO!$K$5:$K$84)</f>
        <v>0</v>
      </c>
    </row>
    <row r="23" spans="1:4">
      <c r="A23" s="261" t="s">
        <v>296</v>
      </c>
      <c r="B23" s="262" t="s">
        <v>297</v>
      </c>
      <c r="C23" s="249" t="s">
        <v>296</v>
      </c>
      <c r="D23" s="248">
        <f>SUMIF(FINANCEIRO!$H$5:$H$84,C23,FINANCEIRO!$K$5:$K$84)</f>
        <v>-3745.54</v>
      </c>
    </row>
    <row r="24" spans="1:4">
      <c r="A24" s="261" t="s">
        <v>298</v>
      </c>
      <c r="B24" s="262" t="s">
        <v>253</v>
      </c>
      <c r="C24" s="249" t="s">
        <v>298</v>
      </c>
      <c r="D24" s="248">
        <f>SUMIF(FINANCEIRO!$H$5:$H$84,C24,FINANCEIRO!$K$5:$K$84)</f>
        <v>-699.75</v>
      </c>
    </row>
    <row r="25" spans="1:4">
      <c r="A25" s="250"/>
      <c r="B25" s="251" t="s">
        <v>258</v>
      </c>
      <c r="C25" s="251" t="s">
        <v>62</v>
      </c>
      <c r="D25" s="252">
        <f>SUMIF(FINANCEIRO!$H$5:$H$84,C25,FINANCEIRO!$K$5:$K$84)</f>
        <v>-60592.089999999989</v>
      </c>
    </row>
    <row r="26" spans="1:4">
      <c r="A26" s="245">
        <v>3</v>
      </c>
      <c r="B26" s="246" t="s">
        <v>259</v>
      </c>
      <c r="C26" s="246"/>
      <c r="D26" s="248"/>
    </row>
    <row r="27" spans="1:4">
      <c r="A27" s="263" t="s">
        <v>27</v>
      </c>
      <c r="B27" s="265" t="s">
        <v>260</v>
      </c>
      <c r="C27" s="249" t="s">
        <v>27</v>
      </c>
      <c r="D27" s="248">
        <f>SUMIF(FINANCEIRO!$H$5:$H$84,C27,FINANCEIRO!$K$5:$K$84)</f>
        <v>-23017.120000000003</v>
      </c>
    </row>
    <row r="28" spans="1:4">
      <c r="A28" s="263" t="s">
        <v>28</v>
      </c>
      <c r="B28" s="265" t="s">
        <v>261</v>
      </c>
      <c r="C28" s="249" t="s">
        <v>28</v>
      </c>
      <c r="D28" s="248">
        <f>SUMIF(FINANCEIRO!$H$5:$H$84,C28,FINANCEIRO!$K$5:$K$84)</f>
        <v>0</v>
      </c>
    </row>
    <row r="29" spans="1:4">
      <c r="A29" s="263" t="s">
        <v>29</v>
      </c>
      <c r="B29" s="265" t="s">
        <v>227</v>
      </c>
      <c r="C29" s="249" t="s">
        <v>29</v>
      </c>
      <c r="D29" s="248">
        <f>SUMIF(FINANCEIRO!$H$5:$H$84,C29,FINANCEIRO!$K$5:$K$84)</f>
        <v>0</v>
      </c>
    </row>
    <row r="30" spans="1:4">
      <c r="A30" s="263" t="s">
        <v>30</v>
      </c>
      <c r="B30" s="265" t="s">
        <v>36</v>
      </c>
      <c r="C30" s="249" t="s">
        <v>30</v>
      </c>
      <c r="D30" s="248">
        <f>SUMIF(FINANCEIRO!$H$5:$H$84,C30,FINANCEIRO!$K$5:$K$84)</f>
        <v>0</v>
      </c>
    </row>
    <row r="31" spans="1:4">
      <c r="A31" s="263" t="s">
        <v>31</v>
      </c>
      <c r="B31" s="265" t="s">
        <v>299</v>
      </c>
      <c r="C31" s="249" t="s">
        <v>31</v>
      </c>
      <c r="D31" s="248">
        <f>SUMIF(FINANCEIRO!$H$5:$H$84,C31,FINANCEIRO!$K$5:$K$84)</f>
        <v>0</v>
      </c>
    </row>
    <row r="32" spans="1:4">
      <c r="A32" s="263" t="s">
        <v>32</v>
      </c>
      <c r="B32" s="265" t="s">
        <v>300</v>
      </c>
      <c r="C32" s="249" t="s">
        <v>32</v>
      </c>
      <c r="D32" s="248">
        <f>SUMIF(FINANCEIRO!$H$5:$H$84,C32,FINANCEIRO!$K$5:$K$84)</f>
        <v>-42586</v>
      </c>
    </row>
    <row r="33" spans="1:4" s="210" customFormat="1">
      <c r="A33" s="263" t="s">
        <v>33</v>
      </c>
      <c r="B33" s="265" t="s">
        <v>262</v>
      </c>
      <c r="C33" s="249" t="s">
        <v>33</v>
      </c>
      <c r="D33" s="248">
        <f>SUMIF(FINANCEIRO!$H$5:$H$84,C33,FINANCEIRO!$K$5:$K$84)</f>
        <v>0</v>
      </c>
    </row>
    <row r="34" spans="1:4" s="210" customFormat="1">
      <c r="A34" s="263" t="s">
        <v>34</v>
      </c>
      <c r="B34" s="265" t="s">
        <v>263</v>
      </c>
      <c r="C34" s="249" t="s">
        <v>34</v>
      </c>
      <c r="D34" s="248">
        <f>SUMIF(FINANCEIRO!$H$5:$H$84,C34,FINANCEIRO!$K$5:$K$84)</f>
        <v>0</v>
      </c>
    </row>
    <row r="35" spans="1:4" s="210" customFormat="1">
      <c r="A35" s="263" t="s">
        <v>35</v>
      </c>
      <c r="B35" s="265" t="s">
        <v>301</v>
      </c>
      <c r="C35" s="249" t="s">
        <v>35</v>
      </c>
      <c r="D35" s="248">
        <f>SUMIF(FINANCEIRO!$H$5:$H$84,C35,FINANCEIRO!$K$5:$K$84)</f>
        <v>-4500</v>
      </c>
    </row>
    <row r="36" spans="1:4" s="210" customFormat="1">
      <c r="A36" s="263" t="s">
        <v>37</v>
      </c>
      <c r="B36" s="265" t="s">
        <v>302</v>
      </c>
      <c r="C36" s="249" t="s">
        <v>37</v>
      </c>
      <c r="D36" s="248">
        <f>SUMIF(FINANCEIRO!$H$5:$H$84,C36,FINANCEIRO!$K$5:$K$84)</f>
        <v>0</v>
      </c>
    </row>
    <row r="37" spans="1:4" s="210" customFormat="1">
      <c r="A37" s="263" t="s">
        <v>265</v>
      </c>
      <c r="B37" s="265" t="s">
        <v>303</v>
      </c>
      <c r="C37" s="249" t="s">
        <v>265</v>
      </c>
      <c r="D37" s="248">
        <f>SUMIF(FINANCEIRO!$H$5:$H$84,C37,FINANCEIRO!$K$5:$K$84)</f>
        <v>0</v>
      </c>
    </row>
    <row r="38" spans="1:4" s="210" customFormat="1">
      <c r="A38" s="263" t="s">
        <v>267</v>
      </c>
      <c r="B38" s="265" t="s">
        <v>264</v>
      </c>
      <c r="C38" s="249" t="s">
        <v>267</v>
      </c>
      <c r="D38" s="248">
        <f>SUMIF(FINANCEIRO!$H$5:$H$84,C38,FINANCEIRO!$K$5:$K$84)</f>
        <v>0</v>
      </c>
    </row>
    <row r="39" spans="1:4" s="210" customFormat="1">
      <c r="A39" s="263" t="s">
        <v>38</v>
      </c>
      <c r="B39" s="265" t="s">
        <v>46</v>
      </c>
      <c r="C39" s="249" t="s">
        <v>38</v>
      </c>
      <c r="D39" s="248">
        <f>SUMIF(FINANCEIRO!$H$5:$H$84,C39,FINANCEIRO!$K$5:$K$84)</f>
        <v>0</v>
      </c>
    </row>
    <row r="40" spans="1:4" s="210" customFormat="1">
      <c r="A40" s="263" t="s">
        <v>269</v>
      </c>
      <c r="B40" s="265" t="s">
        <v>266</v>
      </c>
      <c r="C40" s="249" t="s">
        <v>269</v>
      </c>
      <c r="D40" s="248">
        <f>SUMIF(FINANCEIRO!$H$5:$H$84,C40,FINANCEIRO!$K$5:$K$84)</f>
        <v>0</v>
      </c>
    </row>
    <row r="41" spans="1:4" s="210" customFormat="1">
      <c r="A41" s="263" t="s">
        <v>40</v>
      </c>
      <c r="B41" s="265" t="s">
        <v>268</v>
      </c>
      <c r="C41" s="249" t="s">
        <v>40</v>
      </c>
      <c r="D41" s="248">
        <f>SUMIF(FINANCEIRO!$H$5:$H$84,C41,FINANCEIRO!$K$5:$K$84)</f>
        <v>-490</v>
      </c>
    </row>
    <row r="42" spans="1:4" s="210" customFormat="1">
      <c r="A42" s="263" t="s">
        <v>41</v>
      </c>
      <c r="B42" s="265" t="s">
        <v>304</v>
      </c>
      <c r="C42" s="249" t="s">
        <v>41</v>
      </c>
      <c r="D42" s="248">
        <f>SUMIF(FINANCEIRO!$H$5:$H$84,C42,FINANCEIRO!$K$5:$K$84)</f>
        <v>0</v>
      </c>
    </row>
    <row r="43" spans="1:4" s="210" customFormat="1">
      <c r="A43" s="263" t="s">
        <v>42</v>
      </c>
      <c r="B43" s="265" t="s">
        <v>305</v>
      </c>
      <c r="C43" s="249" t="s">
        <v>42</v>
      </c>
      <c r="D43" s="248">
        <f>SUMIF(FINANCEIRO!$H$5:$H$84,C43,FINANCEIRO!$K$5:$K$84)</f>
        <v>0</v>
      </c>
    </row>
    <row r="44" spans="1:4" s="210" customFormat="1">
      <c r="A44" s="263" t="s">
        <v>45</v>
      </c>
      <c r="B44" s="265" t="s">
        <v>53</v>
      </c>
      <c r="C44" s="249" t="s">
        <v>45</v>
      </c>
      <c r="D44" s="248">
        <f>SUMIF(FINANCEIRO!$H$5:$H$84,C44,FINANCEIRO!$K$5:$K$84)</f>
        <v>0</v>
      </c>
    </row>
    <row r="45" spans="1:4">
      <c r="A45" s="263" t="s">
        <v>306</v>
      </c>
      <c r="B45" s="265" t="s">
        <v>39</v>
      </c>
      <c r="C45" s="249" t="s">
        <v>306</v>
      </c>
      <c r="D45" s="248">
        <f>SUMIF(FINANCEIRO!$H$5:$H$84,C45,FINANCEIRO!$K$5:$K$84)</f>
        <v>0</v>
      </c>
    </row>
    <row r="46" spans="1:4">
      <c r="A46" s="263" t="s">
        <v>307</v>
      </c>
      <c r="B46" s="265" t="s">
        <v>271</v>
      </c>
      <c r="C46" s="249" t="s">
        <v>307</v>
      </c>
      <c r="D46" s="248">
        <f>SUMIF(FINANCEIRO!$H$5:$H$84,C46,FINANCEIRO!$K$5:$K$84)</f>
        <v>0</v>
      </c>
    </row>
    <row r="47" spans="1:4" s="210" customFormat="1">
      <c r="A47" s="263" t="s">
        <v>308</v>
      </c>
      <c r="B47" s="265" t="s">
        <v>309</v>
      </c>
      <c r="C47" s="249" t="s">
        <v>308</v>
      </c>
      <c r="D47" s="248">
        <f>SUMIF(FINANCEIRO!$H$5:$H$84,C47,FINANCEIRO!$K$5:$K$84)</f>
        <v>-249733.33</v>
      </c>
    </row>
    <row r="48" spans="1:4" s="210" customFormat="1">
      <c r="A48" s="263" t="s">
        <v>310</v>
      </c>
      <c r="B48" s="265" t="s">
        <v>311</v>
      </c>
      <c r="C48" s="249" t="s">
        <v>310</v>
      </c>
      <c r="D48" s="248">
        <f>SUMIF(FINANCEIRO!$H$5:$H$84,C48,FINANCEIRO!$K$5:$K$84)</f>
        <v>0</v>
      </c>
    </row>
    <row r="49" spans="1:4" s="210" customFormat="1">
      <c r="A49" s="263" t="s">
        <v>312</v>
      </c>
      <c r="B49" s="265" t="s">
        <v>313</v>
      </c>
      <c r="C49" s="249" t="s">
        <v>312</v>
      </c>
      <c r="D49" s="248">
        <f>SUMIF(FINANCEIRO!$H$5:$H$84,C49,FINANCEIRO!$K$5:$K$84)</f>
        <v>-3660</v>
      </c>
    </row>
    <row r="50" spans="1:4" s="210" customFormat="1">
      <c r="A50" s="263" t="s">
        <v>314</v>
      </c>
      <c r="B50" s="265" t="s">
        <v>315</v>
      </c>
      <c r="C50" s="263" t="s">
        <v>314</v>
      </c>
      <c r="D50" s="248">
        <f>SUMIF(FINANCEIRO!$H$5:$H$84,C50,FINANCEIRO!$K$5:$K$84)</f>
        <v>0</v>
      </c>
    </row>
    <row r="51" spans="1:4" s="210" customFormat="1">
      <c r="A51" s="263" t="s">
        <v>316</v>
      </c>
      <c r="B51" s="265" t="s">
        <v>270</v>
      </c>
      <c r="C51" s="263" t="s">
        <v>316</v>
      </c>
      <c r="D51" s="248">
        <f>SUMIF(FINANCEIRO!$H$5:$H$84,C51,FINANCEIRO!$K$5:$K$84)</f>
        <v>0</v>
      </c>
    </row>
    <row r="52" spans="1:4" s="210" customFormat="1">
      <c r="A52" s="263" t="s">
        <v>317</v>
      </c>
      <c r="B52" s="264" t="s">
        <v>318</v>
      </c>
      <c r="C52" s="263" t="s">
        <v>317</v>
      </c>
      <c r="D52" s="248">
        <f>SUMIF(FINANCEIRO!$H$5:$H$84,C52,FINANCEIRO!$K$5:$K$84)</f>
        <v>0</v>
      </c>
    </row>
    <row r="53" spans="1:4" s="210" customFormat="1">
      <c r="A53" s="263" t="s">
        <v>319</v>
      </c>
      <c r="B53" s="265" t="s">
        <v>320</v>
      </c>
      <c r="C53" s="263" t="s">
        <v>319</v>
      </c>
      <c r="D53" s="248">
        <f>SUMIF(FINANCEIRO!$H$5:$H$84,C53,FINANCEIRO!$K$5:$K$84)</f>
        <v>0</v>
      </c>
    </row>
    <row r="54" spans="1:4">
      <c r="A54" s="263" t="s">
        <v>321</v>
      </c>
      <c r="B54" s="265" t="s">
        <v>322</v>
      </c>
      <c r="C54" s="263" t="s">
        <v>321</v>
      </c>
      <c r="D54" s="248">
        <f>SUMIF(FINANCEIRO!$H$5:$H$84,C54,FINANCEIRO!$K$5:$K$84)</f>
        <v>-1674</v>
      </c>
    </row>
    <row r="55" spans="1:4">
      <c r="A55" s="263" t="s">
        <v>323</v>
      </c>
      <c r="B55" s="265" t="s">
        <v>324</v>
      </c>
      <c r="C55" s="263" t="s">
        <v>323</v>
      </c>
      <c r="D55" s="248">
        <f>SUMIF(FINANCEIRO!$H$5:$H$84,C55,FINANCEIRO!$K$5:$K$84)</f>
        <v>0</v>
      </c>
    </row>
    <row r="56" spans="1:4">
      <c r="A56" s="263" t="s">
        <v>325</v>
      </c>
      <c r="B56" s="265" t="s">
        <v>326</v>
      </c>
      <c r="C56" s="263" t="s">
        <v>325</v>
      </c>
      <c r="D56" s="248">
        <f>SUMIF(FINANCEIRO!$H$5:$H$84,C56,FINANCEIRO!$K$5:$K$84)</f>
        <v>-540</v>
      </c>
    </row>
    <row r="57" spans="1:4">
      <c r="A57" s="263" t="s">
        <v>327</v>
      </c>
      <c r="B57" s="268" t="s">
        <v>226</v>
      </c>
      <c r="C57" s="270" t="s">
        <v>327</v>
      </c>
      <c r="D57" s="248">
        <f>SUMIF(FINANCEIRO!$H$5:$H$84,C57,FINANCEIRO!$K$5:$K$84)</f>
        <v>-946.35</v>
      </c>
    </row>
    <row r="58" spans="1:4" s="210" customFormat="1">
      <c r="A58" s="263" t="s">
        <v>328</v>
      </c>
      <c r="B58" s="268" t="s">
        <v>1225</v>
      </c>
      <c r="C58" s="270" t="s">
        <v>328</v>
      </c>
      <c r="D58" s="248">
        <f>SUMIF(FINANCEIRO!$H$5:$H$84,C58,FINANCEIRO!$K$5:$K$84)</f>
        <v>0</v>
      </c>
    </row>
    <row r="59" spans="1:4" s="210" customFormat="1">
      <c r="A59" s="263" t="s">
        <v>1227</v>
      </c>
      <c r="B59" s="268" t="s">
        <v>1226</v>
      </c>
      <c r="C59" s="270" t="s">
        <v>1227</v>
      </c>
      <c r="D59" s="248">
        <f>SUMIF(FINANCEIRO!$H$5:$H$84,C59,FINANCEIRO!$K$5:$K$84)</f>
        <v>0</v>
      </c>
    </row>
    <row r="60" spans="1:4" s="210" customFormat="1">
      <c r="A60" s="263" t="s">
        <v>1229</v>
      </c>
      <c r="B60" s="268" t="s">
        <v>1228</v>
      </c>
      <c r="C60" s="270" t="s">
        <v>1229</v>
      </c>
      <c r="D60" s="248">
        <f>SUMIF(FINANCEIRO!$H$5:$H$84,C60,FINANCEIRO!$K$5:$K$84)</f>
        <v>-2100</v>
      </c>
    </row>
    <row r="61" spans="1:4" s="210" customFormat="1">
      <c r="A61" s="263" t="s">
        <v>1231</v>
      </c>
      <c r="B61" s="268" t="s">
        <v>1230</v>
      </c>
      <c r="C61" s="270" t="s">
        <v>1231</v>
      </c>
      <c r="D61" s="248">
        <f>SUMIF(FINANCEIRO!$H$5:$H$84,C61,FINANCEIRO!$K$5:$K$84)</f>
        <v>0</v>
      </c>
    </row>
    <row r="62" spans="1:4" s="210" customFormat="1">
      <c r="A62" s="263" t="s">
        <v>1233</v>
      </c>
      <c r="B62" s="268" t="s">
        <v>1232</v>
      </c>
      <c r="C62" s="270" t="s">
        <v>1233</v>
      </c>
      <c r="D62" s="248">
        <f>SUMIF(FINANCEIRO!$H$5:$H$84,C62,FINANCEIRO!$K$5:$K$84)</f>
        <v>0</v>
      </c>
    </row>
    <row r="63" spans="1:4" s="210" customFormat="1">
      <c r="A63" s="263" t="s">
        <v>1235</v>
      </c>
      <c r="B63" s="268" t="s">
        <v>1234</v>
      </c>
      <c r="C63" s="270" t="s">
        <v>1235</v>
      </c>
      <c r="D63" s="248">
        <f>SUMIF(FINANCEIRO!$H$5:$H$84,C63,FINANCEIRO!$K$5:$K$84)</f>
        <v>0</v>
      </c>
    </row>
    <row r="64" spans="1:4" s="210" customFormat="1">
      <c r="A64" s="263" t="s">
        <v>1237</v>
      </c>
      <c r="B64" s="268" t="s">
        <v>1236</v>
      </c>
      <c r="C64" s="270" t="s">
        <v>1237</v>
      </c>
      <c r="D64" s="248">
        <f>SUMIF(FINANCEIRO!$H$5:$H$84,C64,FINANCEIRO!$K$5:$K$84)</f>
        <v>0</v>
      </c>
    </row>
    <row r="65" spans="1:4" s="210" customFormat="1">
      <c r="A65" s="263" t="s">
        <v>1239</v>
      </c>
      <c r="B65" s="268" t="s">
        <v>1238</v>
      </c>
      <c r="C65" s="270" t="s">
        <v>1239</v>
      </c>
      <c r="D65" s="248">
        <f>SUMIF(FINANCEIRO!$H$5:$H$84,C65,FINANCEIRO!$K$5:$K$84)</f>
        <v>0</v>
      </c>
    </row>
    <row r="66" spans="1:4" s="210" customFormat="1">
      <c r="A66" s="263" t="s">
        <v>1241</v>
      </c>
      <c r="B66" s="268" t="s">
        <v>1240</v>
      </c>
      <c r="C66" s="270" t="s">
        <v>1241</v>
      </c>
      <c r="D66" s="248">
        <f>SUMIF(FINANCEIRO!$H$5:$H$84,C66,FINANCEIRO!$K$5:$K$84)</f>
        <v>-8446.5</v>
      </c>
    </row>
    <row r="67" spans="1:4" s="210" customFormat="1">
      <c r="A67" s="263" t="s">
        <v>1243</v>
      </c>
      <c r="B67" s="268" t="s">
        <v>1242</v>
      </c>
      <c r="C67" s="270" t="s">
        <v>1243</v>
      </c>
      <c r="D67" s="248">
        <f>SUMIF(FINANCEIRO!$H$5:$H$84,C67,FINANCEIRO!$K$5:$K$84)</f>
        <v>-3814.54</v>
      </c>
    </row>
    <row r="68" spans="1:4" s="210" customFormat="1">
      <c r="A68" s="263" t="s">
        <v>1245</v>
      </c>
      <c r="B68" s="268" t="s">
        <v>1244</v>
      </c>
      <c r="C68" s="270" t="s">
        <v>1245</v>
      </c>
      <c r="D68" s="248">
        <f>SUMIF(FINANCEIRO!$H$5:$H$84,C68,FINANCEIRO!$K$5:$K$84)</f>
        <v>-1465.7</v>
      </c>
    </row>
    <row r="69" spans="1:4" s="210" customFormat="1">
      <c r="A69" s="263" t="s">
        <v>1247</v>
      </c>
      <c r="B69" s="268" t="s">
        <v>1246</v>
      </c>
      <c r="C69" s="270" t="s">
        <v>1247</v>
      </c>
      <c r="D69" s="248">
        <f>SUMIF(FINANCEIRO!$H$5:$H$84,C69,FINANCEIRO!$K$5:$K$84)</f>
        <v>0</v>
      </c>
    </row>
    <row r="70" spans="1:4" s="210" customFormat="1">
      <c r="A70" s="263" t="s">
        <v>1248</v>
      </c>
      <c r="B70" s="265" t="s">
        <v>253</v>
      </c>
      <c r="C70" s="270" t="s">
        <v>1248</v>
      </c>
      <c r="D70" s="248">
        <f>SUMIF(FINANCEIRO!$H$5:$H$84,C70,FINANCEIRO!$K$5:$K$84)</f>
        <v>0</v>
      </c>
    </row>
    <row r="71" spans="1:4">
      <c r="A71" s="250"/>
      <c r="B71" s="251" t="s">
        <v>272</v>
      </c>
      <c r="C71" s="251" t="s">
        <v>63</v>
      </c>
      <c r="D71" s="252">
        <f>SUMIF(FINANCEIRO!$H$5:$H$84,C71,FINANCEIRO!$K$5:$K$84)</f>
        <v>-342973.54</v>
      </c>
    </row>
    <row r="72" spans="1:4">
      <c r="A72" s="245">
        <v>4</v>
      </c>
      <c r="B72" s="246" t="s">
        <v>273</v>
      </c>
      <c r="C72" s="246"/>
      <c r="D72" s="248"/>
    </row>
    <row r="73" spans="1:4">
      <c r="A73" s="266" t="s">
        <v>47</v>
      </c>
      <c r="B73" s="267" t="s">
        <v>274</v>
      </c>
      <c r="C73" s="266" t="s">
        <v>47</v>
      </c>
      <c r="D73" s="248">
        <f>SUMIF(FINANCEIRO!$H$5:$H$84,C73,FINANCEIRO!$K$5:$K$84)</f>
        <v>-5000</v>
      </c>
    </row>
    <row r="74" spans="1:4">
      <c r="A74" s="266" t="s">
        <v>48</v>
      </c>
      <c r="B74" s="267" t="s">
        <v>275</v>
      </c>
      <c r="C74" s="266" t="s">
        <v>48</v>
      </c>
      <c r="D74" s="248">
        <f>SUMIF(FINANCEIRO!$H$5:$H$84,C74,FINANCEIRO!$K$5:$K$84)</f>
        <v>0</v>
      </c>
    </row>
    <row r="75" spans="1:4">
      <c r="A75" s="266" t="s">
        <v>49</v>
      </c>
      <c r="B75" s="267" t="s">
        <v>276</v>
      </c>
      <c r="C75" s="266" t="s">
        <v>49</v>
      </c>
      <c r="D75" s="248">
        <f>SUMIF(FINANCEIRO!$H$5:$H$84,C75,FINANCEIRO!$K$5:$K$84)</f>
        <v>0</v>
      </c>
    </row>
    <row r="76" spans="1:4">
      <c r="A76" s="266" t="s">
        <v>50</v>
      </c>
      <c r="B76" s="267" t="s">
        <v>277</v>
      </c>
      <c r="C76" s="266" t="s">
        <v>50</v>
      </c>
      <c r="D76" s="248">
        <f>SUMIF(FINANCEIRO!$H$5:$H$84,C76,FINANCEIRO!$K$5:$K$84)</f>
        <v>0</v>
      </c>
    </row>
    <row r="77" spans="1:4" s="210" customFormat="1">
      <c r="A77" s="266" t="s">
        <v>51</v>
      </c>
      <c r="B77" s="267" t="s">
        <v>278</v>
      </c>
      <c r="C77" s="266" t="s">
        <v>51</v>
      </c>
      <c r="D77" s="248">
        <f>SUMIF(FINANCEIRO!$H$5:$H$84,C77,FINANCEIRO!$K$5:$K$84)</f>
        <v>0</v>
      </c>
    </row>
    <row r="78" spans="1:4" s="210" customFormat="1">
      <c r="A78" s="266" t="s">
        <v>52</v>
      </c>
      <c r="B78" s="267" t="s">
        <v>279</v>
      </c>
      <c r="C78" s="266" t="s">
        <v>52</v>
      </c>
      <c r="D78" s="248">
        <f>SUMIF(FINANCEIRO!$H$5:$H$84,C78,FINANCEIRO!$K$5:$K$84)</f>
        <v>0</v>
      </c>
    </row>
    <row r="79" spans="1:4">
      <c r="A79" s="266" t="s">
        <v>280</v>
      </c>
      <c r="B79" s="267" t="s">
        <v>329</v>
      </c>
      <c r="C79" s="266" t="s">
        <v>280</v>
      </c>
      <c r="D79" s="248">
        <f>SUMIF(FINANCEIRO!$H$5:$H$84,C79,FINANCEIRO!$K$5:$K$84)</f>
        <v>-931.53</v>
      </c>
    </row>
    <row r="80" spans="1:4">
      <c r="A80" s="266" t="s">
        <v>330</v>
      </c>
      <c r="B80" s="267" t="s">
        <v>331</v>
      </c>
      <c r="C80" s="266" t="s">
        <v>330</v>
      </c>
      <c r="D80" s="248">
        <f>SUMIF(FINANCEIRO!$H$5:$H$84,C80,FINANCEIRO!$K$5:$K$84)</f>
        <v>0</v>
      </c>
    </row>
    <row r="81" spans="1:4">
      <c r="A81" s="266" t="s">
        <v>332</v>
      </c>
      <c r="B81" s="267" t="s">
        <v>253</v>
      </c>
      <c r="C81" s="266" t="s">
        <v>332</v>
      </c>
      <c r="D81" s="248">
        <f>SUMIF(FINANCEIRO!$H$5:$H$84,C81,FINANCEIRO!$K$5:$K$84)</f>
        <v>0</v>
      </c>
    </row>
    <row r="82" spans="1:4">
      <c r="A82" s="250"/>
      <c r="B82" s="251" t="s">
        <v>281</v>
      </c>
      <c r="C82" s="251" t="s">
        <v>64</v>
      </c>
      <c r="D82" s="252">
        <f>SUMIF(FINANCEIRO!$H$5:$H$84,C82,FINANCEIRO!$K$5:$K$84)</f>
        <v>-5931.5300000000007</v>
      </c>
    </row>
    <row r="83" spans="1:4">
      <c r="A83" s="250" t="s">
        <v>8</v>
      </c>
      <c r="B83" s="251" t="s">
        <v>282</v>
      </c>
      <c r="C83" s="251"/>
      <c r="D83" s="252">
        <f>D82+D71+D25+D16</f>
        <v>-680474.96</v>
      </c>
    </row>
    <row r="84" spans="1:4">
      <c r="A84" s="250" t="s">
        <v>43</v>
      </c>
      <c r="B84" s="251" t="s">
        <v>44</v>
      </c>
      <c r="C84" s="251"/>
      <c r="D84" s="252">
        <f>SUMIF(FINANCEIRO!$H$5:$H$84,C84,FINANCEIRO!$K$5:$K$84)</f>
        <v>0</v>
      </c>
    </row>
    <row r="85" spans="1:4">
      <c r="A85" s="459" t="s">
        <v>283</v>
      </c>
      <c r="B85" s="460"/>
      <c r="C85" s="460"/>
      <c r="D85" s="461"/>
    </row>
    <row r="86" spans="1:4">
      <c r="A86" s="447" t="s">
        <v>284</v>
      </c>
      <c r="B86" s="448"/>
      <c r="C86" s="448"/>
      <c r="D86" s="449"/>
    </row>
    <row r="87" spans="1:4">
      <c r="A87" s="447" t="s">
        <v>285</v>
      </c>
      <c r="B87" s="448"/>
      <c r="C87" s="448"/>
      <c r="D87" s="449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INICIO!A3</f>
        <v>UNIDADE: P. S. MIRACATU/SP E SEDE ADM. MIRACATU/SP</v>
      </c>
      <c r="B1" s="37" t="str">
        <f>INICIO!A4</f>
        <v>MÊS: 06/2023</v>
      </c>
    </row>
    <row r="2" spans="1:2">
      <c r="A2" s="462" t="str">
        <f>INICIO!A2</f>
        <v>OS: INSTITUTO DIVA ALVES DO BRASIL - IDAB</v>
      </c>
      <c r="B2" s="463"/>
    </row>
    <row r="3" spans="1:2">
      <c r="A3" s="464" t="s">
        <v>65</v>
      </c>
      <c r="B3" s="465"/>
    </row>
    <row r="4" spans="1:2">
      <c r="A4" s="466"/>
      <c r="B4" s="467"/>
    </row>
    <row r="5" spans="1:2" ht="15.75">
      <c r="A5" s="468" t="s">
        <v>66</v>
      </c>
      <c r="B5" s="469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SUMIF([1]Balancete!$E$9:$E$268,"3.1.10.1",[1]Balancete!$X$9:$X$268)-SUMIF([1]Balancete!$E$9:$E$268,"3.1.10.1",[1]Balancete!$AB$9:$AB$268)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75">
      <c r="A21" s="20" t="s">
        <v>82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75">
      <c r="A22" s="18" t="s">
        <v>83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75">
      <c r="A23" s="20" t="s">
        <v>84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75">
      <c r="A24" s="18" t="s">
        <v>85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89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92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3" customWidth="1"/>
    <col min="2" max="2" width="65.85546875" style="253" customWidth="1"/>
    <col min="3" max="3" width="13.7109375" style="253" customWidth="1"/>
    <col min="4" max="4" width="22.7109375" style="254" customWidth="1"/>
    <col min="5" max="16384" width="8.85546875" style="210"/>
  </cols>
  <sheetData>
    <row r="1" spans="1:4">
      <c r="A1" s="450"/>
      <c r="B1" s="451"/>
      <c r="C1" s="256"/>
      <c r="D1" s="452"/>
    </row>
    <row r="2" spans="1:4" ht="21" customHeight="1">
      <c r="A2" s="455" t="s">
        <v>243</v>
      </c>
      <c r="B2" s="456"/>
      <c r="C2" s="257"/>
      <c r="D2" s="453"/>
    </row>
    <row r="3" spans="1:4" ht="13.15" customHeight="1">
      <c r="A3" s="457"/>
      <c r="B3" s="458"/>
      <c r="C3" s="258"/>
      <c r="D3" s="454"/>
    </row>
    <row r="4" spans="1:4" ht="28.15" customHeight="1">
      <c r="A4" s="243" t="s">
        <v>54</v>
      </c>
      <c r="B4" s="243" t="s">
        <v>55</v>
      </c>
      <c r="C4" s="243"/>
      <c r="D4" s="244" t="s">
        <v>59</v>
      </c>
    </row>
    <row r="5" spans="1:4">
      <c r="A5" s="245">
        <v>1</v>
      </c>
      <c r="B5" s="246" t="s">
        <v>60</v>
      </c>
      <c r="C5" s="247"/>
      <c r="D5" s="248"/>
    </row>
    <row r="6" spans="1:4">
      <c r="A6" s="259" t="s">
        <v>17</v>
      </c>
      <c r="B6" s="260" t="s">
        <v>244</v>
      </c>
      <c r="C6" s="249" t="s">
        <v>17</v>
      </c>
      <c r="D6" s="248">
        <f>SUMIF(FINANCEIRO!$H$5:$H$84,C6,FINANCEIRO!$K$5:$K$84)</f>
        <v>-223129.69</v>
      </c>
    </row>
    <row r="7" spans="1:4">
      <c r="A7" s="259" t="s">
        <v>20</v>
      </c>
      <c r="B7" s="260" t="s">
        <v>18</v>
      </c>
      <c r="C7" s="249" t="s">
        <v>20</v>
      </c>
      <c r="D7" s="248">
        <f>SUMIF(FINANCEIRO!$H$5:$H$84,C7,FINANCEIRO!$K$5:$K$84)</f>
        <v>0</v>
      </c>
    </row>
    <row r="8" spans="1:4">
      <c r="A8" s="259" t="s">
        <v>22</v>
      </c>
      <c r="B8" s="260" t="s">
        <v>4</v>
      </c>
      <c r="C8" s="249" t="s">
        <v>22</v>
      </c>
      <c r="D8" s="248">
        <f>SUMIF(FINANCEIRO!$H$5:$H$84,C8,FINANCEIRO!$K$5:$K$84)</f>
        <v>0</v>
      </c>
    </row>
    <row r="9" spans="1:4">
      <c r="A9" s="259" t="s">
        <v>23</v>
      </c>
      <c r="B9" s="260" t="s">
        <v>19</v>
      </c>
      <c r="C9" s="249" t="s">
        <v>23</v>
      </c>
      <c r="D9" s="248">
        <f>SUMIF(FINANCEIRO!$H$5:$H$84,C9,FINANCEIRO!$K$5:$K$84)</f>
        <v>0</v>
      </c>
    </row>
    <row r="10" spans="1:4">
      <c r="A10" s="259" t="s">
        <v>245</v>
      </c>
      <c r="B10" s="260" t="s">
        <v>246</v>
      </c>
      <c r="C10" s="249" t="s">
        <v>245</v>
      </c>
      <c r="D10" s="248">
        <f>SUMIF(FINANCEIRO!$H$5:$H$84,C10,FINANCEIRO!$K$5:$K$84)</f>
        <v>-47848.11</v>
      </c>
    </row>
    <row r="11" spans="1:4">
      <c r="A11" s="259" t="s">
        <v>247</v>
      </c>
      <c r="B11" s="260" t="s">
        <v>248</v>
      </c>
      <c r="C11" s="249" t="s">
        <v>247</v>
      </c>
      <c r="D11" s="248">
        <f>SUMIF(FINANCEIRO!$H$5:$H$84,C11,FINANCEIRO!$K$5:$K$84)</f>
        <v>0</v>
      </c>
    </row>
    <row r="12" spans="1:4">
      <c r="A12" s="259" t="s">
        <v>249</v>
      </c>
      <c r="B12" s="260" t="s">
        <v>250</v>
      </c>
      <c r="C12" s="255" t="s">
        <v>249</v>
      </c>
      <c r="D12" s="248">
        <f>SUMIF(FINANCEIRO!$H$5:$H$84,C12,FINANCEIRO!$K$5:$K$84)</f>
        <v>0</v>
      </c>
    </row>
    <row r="13" spans="1:4">
      <c r="A13" s="259" t="s">
        <v>251</v>
      </c>
      <c r="B13" s="260" t="s">
        <v>21</v>
      </c>
      <c r="C13" s="249" t="s">
        <v>251</v>
      </c>
      <c r="D13" s="248">
        <f>SUMIF(FINANCEIRO!$H$5:$H$84,C13,FINANCEIRO!$K$5:$K$84)</f>
        <v>0</v>
      </c>
    </row>
    <row r="14" spans="1:4">
      <c r="A14" s="259" t="s">
        <v>252</v>
      </c>
      <c r="B14" s="260" t="s">
        <v>289</v>
      </c>
      <c r="C14" s="249" t="s">
        <v>252</v>
      </c>
      <c r="D14" s="248">
        <f>SUMIF(FINANCEIRO!$H$5:$H$84,C14,FINANCEIRO!$K$5:$K$84)</f>
        <v>0</v>
      </c>
    </row>
    <row r="15" spans="1:4">
      <c r="A15" s="259" t="s">
        <v>290</v>
      </c>
      <c r="B15" s="260" t="s">
        <v>253</v>
      </c>
      <c r="C15" s="249" t="s">
        <v>290</v>
      </c>
      <c r="D15" s="248">
        <f>SUMIF(FINANCEIRO!$H$5:$H$84,C15,FINANCEIRO!$K$5:$K$84)</f>
        <v>0</v>
      </c>
    </row>
    <row r="16" spans="1:4">
      <c r="A16" s="250"/>
      <c r="B16" s="251" t="s">
        <v>254</v>
      </c>
      <c r="C16" s="251" t="s">
        <v>61</v>
      </c>
      <c r="D16" s="252">
        <f>SUMIF(FINANCEIRO!$H$5:$H$84,C16,FINANCEIRO!$K$5:$K$84)</f>
        <v>-270977.8</v>
      </c>
    </row>
    <row r="17" spans="1:4">
      <c r="A17" s="245">
        <v>2</v>
      </c>
      <c r="B17" s="246" t="s">
        <v>255</v>
      </c>
      <c r="C17" s="246"/>
      <c r="D17" s="248"/>
    </row>
    <row r="18" spans="1:4">
      <c r="A18" s="261" t="s">
        <v>24</v>
      </c>
      <c r="B18" s="262" t="s">
        <v>256</v>
      </c>
      <c r="C18" s="249" t="s">
        <v>24</v>
      </c>
      <c r="D18" s="248">
        <f>SUMIF(FINANCEIRO!$H$5:$H$84,C18,FINANCEIRO!$K$5:$K$84)</f>
        <v>-45625.45</v>
      </c>
    </row>
    <row r="19" spans="1:4">
      <c r="A19" s="261" t="s">
        <v>25</v>
      </c>
      <c r="B19" s="262" t="s">
        <v>257</v>
      </c>
      <c r="C19" s="249" t="s">
        <v>25</v>
      </c>
      <c r="D19" s="248">
        <f>SUMIF(FINANCEIRO!$H$5:$H$84,C19,FINANCEIRO!$K$5:$K$84)</f>
        <v>-9651.58</v>
      </c>
    </row>
    <row r="20" spans="1:4">
      <c r="A20" s="261" t="s">
        <v>26</v>
      </c>
      <c r="B20" s="262" t="s">
        <v>291</v>
      </c>
      <c r="C20" s="249" t="s">
        <v>26</v>
      </c>
      <c r="D20" s="248">
        <f>SUMIF(FINANCEIRO!$H$5:$H$84,C20,FINANCEIRO!$K$5:$K$84)</f>
        <v>0</v>
      </c>
    </row>
    <row r="21" spans="1:4">
      <c r="A21" s="261" t="s">
        <v>292</v>
      </c>
      <c r="B21" s="262" t="s">
        <v>293</v>
      </c>
      <c r="C21" s="249" t="s">
        <v>292</v>
      </c>
      <c r="D21" s="248">
        <f>SUMIF(FINANCEIRO!$H$5:$H$84,C21,FINANCEIRO!$K$5:$K$84)</f>
        <v>-869.77</v>
      </c>
    </row>
    <row r="22" spans="1:4">
      <c r="A22" s="261" t="s">
        <v>294</v>
      </c>
      <c r="B22" s="262" t="s">
        <v>295</v>
      </c>
      <c r="C22" s="249" t="s">
        <v>294</v>
      </c>
      <c r="D22" s="248">
        <f>SUMIF(FINANCEIRO!$H$5:$H$84,C22,FINANCEIRO!$K$5:$K$84)</f>
        <v>0</v>
      </c>
    </row>
    <row r="23" spans="1:4">
      <c r="A23" s="261" t="s">
        <v>296</v>
      </c>
      <c r="B23" s="262" t="s">
        <v>297</v>
      </c>
      <c r="C23" s="249" t="s">
        <v>296</v>
      </c>
      <c r="D23" s="248">
        <f>SUMIF(FINANCEIRO!$H$5:$H$84,C23,FINANCEIRO!$K$5:$K$84)</f>
        <v>-3745.54</v>
      </c>
    </row>
    <row r="24" spans="1:4">
      <c r="A24" s="261" t="s">
        <v>298</v>
      </c>
      <c r="B24" s="262" t="s">
        <v>253</v>
      </c>
      <c r="C24" s="249" t="s">
        <v>298</v>
      </c>
      <c r="D24" s="248">
        <f>SUMIF(FINANCEIRO!$H$5:$H$84,C24,FINANCEIRO!$K$5:$K$84)</f>
        <v>-699.75</v>
      </c>
    </row>
    <row r="25" spans="1:4">
      <c r="A25" s="250"/>
      <c r="B25" s="251" t="s">
        <v>258</v>
      </c>
      <c r="C25" s="251" t="s">
        <v>62</v>
      </c>
      <c r="D25" s="252">
        <f>SUMIF(FINANCEIRO!$H$5:$H$84,C25,FINANCEIRO!$K$5:$K$84)</f>
        <v>-60592.089999999989</v>
      </c>
    </row>
    <row r="26" spans="1:4">
      <c r="A26" s="245">
        <v>3</v>
      </c>
      <c r="B26" s="246" t="s">
        <v>259</v>
      </c>
      <c r="C26" s="246"/>
      <c r="D26" s="248"/>
    </row>
    <row r="27" spans="1:4">
      <c r="A27" s="263" t="s">
        <v>27</v>
      </c>
      <c r="B27" s="265" t="s">
        <v>260</v>
      </c>
      <c r="C27" s="249" t="s">
        <v>27</v>
      </c>
      <c r="D27" s="248">
        <f>SUMIF(FINANCEIRO!$H$5:$H$84,C27,FINANCEIRO!$K$5:$K$84)</f>
        <v>-23017.120000000003</v>
      </c>
    </row>
    <row r="28" spans="1:4">
      <c r="A28" s="263" t="s">
        <v>28</v>
      </c>
      <c r="B28" s="265" t="s">
        <v>261</v>
      </c>
      <c r="C28" s="249" t="s">
        <v>28</v>
      </c>
      <c r="D28" s="248">
        <f>SUMIF(FINANCEIRO!$H$5:$H$84,C28,FINANCEIRO!$K$5:$K$84)</f>
        <v>0</v>
      </c>
    </row>
    <row r="29" spans="1:4">
      <c r="A29" s="263" t="s">
        <v>29</v>
      </c>
      <c r="B29" s="265" t="s">
        <v>227</v>
      </c>
      <c r="C29" s="249" t="s">
        <v>29</v>
      </c>
      <c r="D29" s="248">
        <f>SUMIF(FINANCEIRO!$H$5:$H$84,C29,FINANCEIRO!$K$5:$K$84)</f>
        <v>0</v>
      </c>
    </row>
    <row r="30" spans="1:4">
      <c r="A30" s="263" t="s">
        <v>30</v>
      </c>
      <c r="B30" s="265" t="s">
        <v>36</v>
      </c>
      <c r="C30" s="249" t="s">
        <v>30</v>
      </c>
      <c r="D30" s="248">
        <f>SUMIF(FINANCEIRO!$H$5:$H$84,C30,FINANCEIRO!$K$5:$K$84)</f>
        <v>0</v>
      </c>
    </row>
    <row r="31" spans="1:4">
      <c r="A31" s="263" t="s">
        <v>31</v>
      </c>
      <c r="B31" s="265" t="s">
        <v>299</v>
      </c>
      <c r="C31" s="249" t="s">
        <v>31</v>
      </c>
      <c r="D31" s="248">
        <f>SUMIF(FINANCEIRO!$H$5:$H$84,C31,FINANCEIRO!$K$5:$K$84)</f>
        <v>0</v>
      </c>
    </row>
    <row r="32" spans="1:4">
      <c r="A32" s="263" t="s">
        <v>32</v>
      </c>
      <c r="B32" s="265" t="s">
        <v>300</v>
      </c>
      <c r="C32" s="249" t="s">
        <v>32</v>
      </c>
      <c r="D32" s="248">
        <f>SUMIF(FINANCEIRO!$H$5:$H$84,C32,FINANCEIRO!$K$5:$K$84)</f>
        <v>-42586</v>
      </c>
    </row>
    <row r="33" spans="1:4">
      <c r="A33" s="263" t="s">
        <v>33</v>
      </c>
      <c r="B33" s="265" t="s">
        <v>262</v>
      </c>
      <c r="C33" s="249" t="s">
        <v>33</v>
      </c>
      <c r="D33" s="248">
        <f>SUMIF(FINANCEIRO!$H$5:$H$84,C33,FINANCEIRO!$K$5:$K$84)</f>
        <v>0</v>
      </c>
    </row>
    <row r="34" spans="1:4">
      <c r="A34" s="263" t="s">
        <v>34</v>
      </c>
      <c r="B34" s="265" t="s">
        <v>263</v>
      </c>
      <c r="C34" s="249" t="s">
        <v>34</v>
      </c>
      <c r="D34" s="248">
        <f>SUMIF(FINANCEIRO!$H$5:$H$84,C34,FINANCEIRO!$K$5:$K$84)</f>
        <v>0</v>
      </c>
    </row>
    <row r="35" spans="1:4">
      <c r="A35" s="263" t="s">
        <v>35</v>
      </c>
      <c r="B35" s="265" t="s">
        <v>301</v>
      </c>
      <c r="C35" s="249" t="s">
        <v>35</v>
      </c>
      <c r="D35" s="248">
        <f>SUMIF(FINANCEIRO!$H$5:$H$84,C35,FINANCEIRO!$K$5:$K$84)</f>
        <v>-4500</v>
      </c>
    </row>
    <row r="36" spans="1:4">
      <c r="A36" s="263" t="s">
        <v>37</v>
      </c>
      <c r="B36" s="265" t="s">
        <v>302</v>
      </c>
      <c r="C36" s="249" t="s">
        <v>37</v>
      </c>
      <c r="D36" s="248">
        <f>SUMIF(FINANCEIRO!$H$5:$H$84,C36,FINANCEIRO!$K$5:$K$84)</f>
        <v>0</v>
      </c>
    </row>
    <row r="37" spans="1:4">
      <c r="A37" s="263" t="s">
        <v>265</v>
      </c>
      <c r="B37" s="265" t="s">
        <v>303</v>
      </c>
      <c r="C37" s="249" t="s">
        <v>265</v>
      </c>
      <c r="D37" s="248">
        <f>SUMIF(FINANCEIRO!$H$5:$H$84,C37,FINANCEIRO!$K$5:$K$84)</f>
        <v>0</v>
      </c>
    </row>
    <row r="38" spans="1:4">
      <c r="A38" s="263" t="s">
        <v>267</v>
      </c>
      <c r="B38" s="265" t="s">
        <v>264</v>
      </c>
      <c r="C38" s="249" t="s">
        <v>267</v>
      </c>
      <c r="D38" s="248">
        <f>SUMIF(FINANCEIRO!$H$5:$H$84,C38,FINANCEIRO!$K$5:$K$84)</f>
        <v>0</v>
      </c>
    </row>
    <row r="39" spans="1:4">
      <c r="A39" s="263" t="s">
        <v>38</v>
      </c>
      <c r="B39" s="265" t="s">
        <v>46</v>
      </c>
      <c r="C39" s="249" t="s">
        <v>38</v>
      </c>
      <c r="D39" s="248">
        <f>SUMIF(FINANCEIRO!$H$5:$H$84,C39,FINANCEIRO!$K$5:$K$84)</f>
        <v>0</v>
      </c>
    </row>
    <row r="40" spans="1:4">
      <c r="A40" s="263" t="s">
        <v>269</v>
      </c>
      <c r="B40" s="265" t="s">
        <v>266</v>
      </c>
      <c r="C40" s="249" t="s">
        <v>269</v>
      </c>
      <c r="D40" s="248">
        <f>SUMIF(FINANCEIRO!$H$5:$H$84,C40,FINANCEIRO!$K$5:$K$84)</f>
        <v>0</v>
      </c>
    </row>
    <row r="41" spans="1:4">
      <c r="A41" s="263" t="s">
        <v>40</v>
      </c>
      <c r="B41" s="265" t="s">
        <v>268</v>
      </c>
      <c r="C41" s="249" t="s">
        <v>40</v>
      </c>
      <c r="D41" s="248">
        <f>SUMIF(FINANCEIRO!$H$5:$H$84,C41,FINANCEIRO!$K$5:$K$84)</f>
        <v>-490</v>
      </c>
    </row>
    <row r="42" spans="1:4">
      <c r="A42" s="263" t="s">
        <v>41</v>
      </c>
      <c r="B42" s="265" t="s">
        <v>304</v>
      </c>
      <c r="C42" s="249" t="s">
        <v>41</v>
      </c>
      <c r="D42" s="248">
        <f>SUMIF(FINANCEIRO!$H$5:$H$84,C42,FINANCEIRO!$K$5:$K$84)</f>
        <v>0</v>
      </c>
    </row>
    <row r="43" spans="1:4">
      <c r="A43" s="263" t="s">
        <v>42</v>
      </c>
      <c r="B43" s="265" t="s">
        <v>305</v>
      </c>
      <c r="C43" s="249" t="s">
        <v>42</v>
      </c>
      <c r="D43" s="248">
        <f>SUMIF(FINANCEIRO!$H$5:$H$84,C43,FINANCEIRO!$K$5:$K$84)</f>
        <v>0</v>
      </c>
    </row>
    <row r="44" spans="1:4">
      <c r="A44" s="263" t="s">
        <v>45</v>
      </c>
      <c r="B44" s="265" t="s">
        <v>53</v>
      </c>
      <c r="C44" s="249" t="s">
        <v>45</v>
      </c>
      <c r="D44" s="248">
        <f>SUMIF(FINANCEIRO!$H$5:$H$84,C44,FINANCEIRO!$K$5:$K$84)</f>
        <v>0</v>
      </c>
    </row>
    <row r="45" spans="1:4">
      <c r="A45" s="263" t="s">
        <v>306</v>
      </c>
      <c r="B45" s="265" t="s">
        <v>39</v>
      </c>
      <c r="C45" s="249" t="s">
        <v>306</v>
      </c>
      <c r="D45" s="248">
        <f>SUMIF(FINANCEIRO!$H$5:$H$84,C45,FINANCEIRO!$K$5:$K$84)</f>
        <v>0</v>
      </c>
    </row>
    <row r="46" spans="1:4">
      <c r="A46" s="263" t="s">
        <v>307</v>
      </c>
      <c r="B46" s="265" t="s">
        <v>271</v>
      </c>
      <c r="C46" s="249" t="s">
        <v>307</v>
      </c>
      <c r="D46" s="248">
        <f>SUMIF(FINANCEIRO!$H$5:$H$84,C46,FINANCEIRO!$K$5:$K$84)</f>
        <v>0</v>
      </c>
    </row>
    <row r="47" spans="1:4">
      <c r="A47" s="263" t="s">
        <v>308</v>
      </c>
      <c r="B47" s="265" t="s">
        <v>309</v>
      </c>
      <c r="C47" s="249" t="s">
        <v>308</v>
      </c>
      <c r="D47" s="248">
        <f>SUMIF(FINANCEIRO!$H$5:$H$84,C47,FINANCEIRO!$K$5:$K$84)</f>
        <v>-249733.33</v>
      </c>
    </row>
    <row r="48" spans="1:4">
      <c r="A48" s="263" t="s">
        <v>310</v>
      </c>
      <c r="B48" s="265" t="s">
        <v>311</v>
      </c>
      <c r="C48" s="249" t="s">
        <v>310</v>
      </c>
      <c r="D48" s="248">
        <f>SUMIF(FINANCEIRO!$H$5:$H$84,C48,FINANCEIRO!$K$5:$K$84)</f>
        <v>0</v>
      </c>
    </row>
    <row r="49" spans="1:4">
      <c r="A49" s="263" t="s">
        <v>312</v>
      </c>
      <c r="B49" s="265" t="s">
        <v>313</v>
      </c>
      <c r="C49" s="249" t="s">
        <v>312</v>
      </c>
      <c r="D49" s="248">
        <f>SUMIF(FINANCEIRO!$H$5:$H$84,C49,FINANCEIRO!$K$5:$K$84)</f>
        <v>-3660</v>
      </c>
    </row>
    <row r="50" spans="1:4">
      <c r="A50" s="263" t="s">
        <v>314</v>
      </c>
      <c r="B50" s="265" t="s">
        <v>315</v>
      </c>
      <c r="C50" s="263" t="s">
        <v>314</v>
      </c>
      <c r="D50" s="248">
        <f>SUMIF(FINANCEIRO!$H$5:$H$84,C50,FINANCEIRO!$K$5:$K$84)</f>
        <v>0</v>
      </c>
    </row>
    <row r="51" spans="1:4">
      <c r="A51" s="263" t="s">
        <v>316</v>
      </c>
      <c r="B51" s="265" t="s">
        <v>270</v>
      </c>
      <c r="C51" s="263" t="s">
        <v>316</v>
      </c>
      <c r="D51" s="248">
        <f>SUMIF(FINANCEIRO!$H$5:$H$84,C51,FINANCEIRO!$K$5:$K$84)</f>
        <v>0</v>
      </c>
    </row>
    <row r="52" spans="1:4">
      <c r="A52" s="263" t="s">
        <v>317</v>
      </c>
      <c r="B52" s="264" t="s">
        <v>318</v>
      </c>
      <c r="C52" s="263" t="s">
        <v>317</v>
      </c>
      <c r="D52" s="248">
        <f>SUMIF(FINANCEIRO!$H$5:$H$84,C52,FINANCEIRO!$K$5:$K$84)</f>
        <v>0</v>
      </c>
    </row>
    <row r="53" spans="1:4">
      <c r="A53" s="263" t="s">
        <v>319</v>
      </c>
      <c r="B53" s="265" t="s">
        <v>320</v>
      </c>
      <c r="C53" s="263" t="s">
        <v>319</v>
      </c>
      <c r="D53" s="248">
        <f>SUMIF(FINANCEIRO!$H$5:$H$84,C53,FINANCEIRO!$K$5:$K$84)</f>
        <v>0</v>
      </c>
    </row>
    <row r="54" spans="1:4">
      <c r="A54" s="263" t="s">
        <v>321</v>
      </c>
      <c r="B54" s="265" t="s">
        <v>322</v>
      </c>
      <c r="C54" s="263" t="s">
        <v>321</v>
      </c>
      <c r="D54" s="248">
        <f>SUMIF(FINANCEIRO!$H$5:$H$84,C54,FINANCEIRO!$K$5:$K$84)</f>
        <v>-1674</v>
      </c>
    </row>
    <row r="55" spans="1:4">
      <c r="A55" s="263" t="s">
        <v>323</v>
      </c>
      <c r="B55" s="265" t="s">
        <v>324</v>
      </c>
      <c r="C55" s="263" t="s">
        <v>323</v>
      </c>
      <c r="D55" s="248">
        <f>SUMIF(FINANCEIRO!$H$5:$H$84,C55,FINANCEIRO!$K$5:$K$84)</f>
        <v>0</v>
      </c>
    </row>
    <row r="56" spans="1:4">
      <c r="A56" s="263" t="s">
        <v>325</v>
      </c>
      <c r="B56" s="265" t="s">
        <v>326</v>
      </c>
      <c r="C56" s="263" t="s">
        <v>325</v>
      </c>
      <c r="D56" s="248">
        <f>SUMIF(FINANCEIRO!$H$5:$H$84,C56,FINANCEIRO!$K$5:$K$84)</f>
        <v>-540</v>
      </c>
    </row>
    <row r="57" spans="1:4">
      <c r="A57" s="263" t="s">
        <v>327</v>
      </c>
      <c r="B57" s="265" t="s">
        <v>226</v>
      </c>
      <c r="C57" s="263" t="s">
        <v>327</v>
      </c>
      <c r="D57" s="248">
        <f>SUMIF(FINANCEIRO!$H$5:$H$84,C57,FINANCEIRO!$K$5:$K$84)</f>
        <v>-946.35</v>
      </c>
    </row>
    <row r="58" spans="1:4">
      <c r="A58" s="263" t="s">
        <v>328</v>
      </c>
      <c r="B58" s="265" t="s">
        <v>253</v>
      </c>
      <c r="C58" s="263" t="s">
        <v>328</v>
      </c>
      <c r="D58" s="248">
        <f>SUMIF(FINANCEIRO!$H$5:$H$84,C58,FINANCEIRO!$K$5:$K$84)</f>
        <v>0</v>
      </c>
    </row>
    <row r="59" spans="1:4">
      <c r="A59" s="250"/>
      <c r="B59" s="251" t="s">
        <v>272</v>
      </c>
      <c r="C59" s="251" t="s">
        <v>63</v>
      </c>
      <c r="D59" s="252">
        <f>SUMIF(FINANCEIRO!$H$5:$H$84,C59,FINANCEIRO!$K$5:$K$84)</f>
        <v>-342973.54</v>
      </c>
    </row>
    <row r="60" spans="1:4">
      <c r="A60" s="245">
        <v>4</v>
      </c>
      <c r="B60" s="246" t="s">
        <v>273</v>
      </c>
      <c r="C60" s="246"/>
      <c r="D60" s="248"/>
    </row>
    <row r="61" spans="1:4">
      <c r="A61" s="266" t="s">
        <v>47</v>
      </c>
      <c r="B61" s="267" t="s">
        <v>274</v>
      </c>
      <c r="C61" s="266" t="s">
        <v>47</v>
      </c>
      <c r="D61" s="248">
        <f>SUMIF(FINANCEIRO!$H$5:$H$84,C61,FINANCEIRO!$K$5:$K$84)</f>
        <v>-5000</v>
      </c>
    </row>
    <row r="62" spans="1:4">
      <c r="A62" s="266" t="s">
        <v>48</v>
      </c>
      <c r="B62" s="267" t="s">
        <v>275</v>
      </c>
      <c r="C62" s="266" t="s">
        <v>48</v>
      </c>
      <c r="D62" s="248">
        <f>SUMIF(FINANCEIRO!$H$5:$H$84,C62,FINANCEIRO!$K$5:$K$84)</f>
        <v>0</v>
      </c>
    </row>
    <row r="63" spans="1:4">
      <c r="A63" s="266" t="s">
        <v>49</v>
      </c>
      <c r="B63" s="267" t="s">
        <v>276</v>
      </c>
      <c r="C63" s="266" t="s">
        <v>49</v>
      </c>
      <c r="D63" s="248">
        <f>SUMIF(FINANCEIRO!$H$5:$H$84,C63,FINANCEIRO!$K$5:$K$84)</f>
        <v>0</v>
      </c>
    </row>
    <row r="64" spans="1:4">
      <c r="A64" s="266" t="s">
        <v>50</v>
      </c>
      <c r="B64" s="267" t="s">
        <v>277</v>
      </c>
      <c r="C64" s="266" t="s">
        <v>50</v>
      </c>
      <c r="D64" s="248">
        <f>SUMIF(FINANCEIRO!$H$5:$H$84,C64,FINANCEIRO!$K$5:$K$84)</f>
        <v>0</v>
      </c>
    </row>
    <row r="65" spans="1:4">
      <c r="A65" s="266" t="s">
        <v>51</v>
      </c>
      <c r="B65" s="267" t="s">
        <v>278</v>
      </c>
      <c r="C65" s="266" t="s">
        <v>51</v>
      </c>
      <c r="D65" s="248">
        <f>SUMIF(FINANCEIRO!$H$5:$H$84,C65,FINANCEIRO!$K$5:$K$84)</f>
        <v>0</v>
      </c>
    </row>
    <row r="66" spans="1:4">
      <c r="A66" s="266" t="s">
        <v>52</v>
      </c>
      <c r="B66" s="267" t="s">
        <v>279</v>
      </c>
      <c r="C66" s="266" t="s">
        <v>52</v>
      </c>
      <c r="D66" s="248">
        <f>SUMIF(FINANCEIRO!$H$5:$H$84,C66,FINANCEIRO!$K$5:$K$84)</f>
        <v>0</v>
      </c>
    </row>
    <row r="67" spans="1:4">
      <c r="A67" s="266" t="s">
        <v>280</v>
      </c>
      <c r="B67" s="267" t="s">
        <v>329</v>
      </c>
      <c r="C67" s="266" t="s">
        <v>280</v>
      </c>
      <c r="D67" s="248">
        <f>SUMIF(FINANCEIRO!$H$5:$H$84,C67,FINANCEIRO!$K$5:$K$84)</f>
        <v>-931.53</v>
      </c>
    </row>
    <row r="68" spans="1:4">
      <c r="A68" s="266" t="s">
        <v>330</v>
      </c>
      <c r="B68" s="267" t="s">
        <v>331</v>
      </c>
      <c r="C68" s="266" t="s">
        <v>330</v>
      </c>
      <c r="D68" s="248">
        <f>SUMIF(FINANCEIRO!$H$5:$H$84,C68,FINANCEIRO!$K$5:$K$84)</f>
        <v>0</v>
      </c>
    </row>
    <row r="69" spans="1:4">
      <c r="A69" s="266" t="s">
        <v>332</v>
      </c>
      <c r="B69" s="267" t="s">
        <v>253</v>
      </c>
      <c r="C69" s="266" t="s">
        <v>332</v>
      </c>
      <c r="D69" s="248">
        <f>SUMIF(FINANCEIRO!$H$5:$H$84,C69,FINANCEIRO!$K$5:$K$84)</f>
        <v>0</v>
      </c>
    </row>
    <row r="70" spans="1:4">
      <c r="A70" s="250"/>
      <c r="B70" s="251" t="s">
        <v>281</v>
      </c>
      <c r="C70" s="251" t="s">
        <v>64</v>
      </c>
      <c r="D70" s="252">
        <f>SUMIF(FINANCEIRO!$H$5:$H$84,C70,FINANCEIRO!$K$5:$K$84)</f>
        <v>-5931.5300000000007</v>
      </c>
    </row>
    <row r="71" spans="1:4">
      <c r="A71" s="250" t="s">
        <v>8</v>
      </c>
      <c r="B71" s="251" t="s">
        <v>282</v>
      </c>
      <c r="C71" s="251"/>
      <c r="D71" s="252">
        <f>D70+D59+D25+D16</f>
        <v>-680474.96</v>
      </c>
    </row>
    <row r="72" spans="1:4">
      <c r="A72" s="250" t="s">
        <v>43</v>
      </c>
      <c r="B72" s="251" t="s">
        <v>44</v>
      </c>
      <c r="C72" s="251"/>
      <c r="D72" s="252">
        <f>SUMIF(FINANCEIRO!$H$5:$H$84,C72,FINANCEIRO!$K$5:$K$84)</f>
        <v>0</v>
      </c>
    </row>
    <row r="73" spans="1:4">
      <c r="A73" s="459" t="s">
        <v>283</v>
      </c>
      <c r="B73" s="460"/>
      <c r="C73" s="460"/>
      <c r="D73" s="461"/>
    </row>
    <row r="74" spans="1:4">
      <c r="A74" s="447" t="s">
        <v>284</v>
      </c>
      <c r="B74" s="448"/>
      <c r="C74" s="448"/>
      <c r="D74" s="449"/>
    </row>
    <row r="75" spans="1:4">
      <c r="A75" s="447" t="s">
        <v>285</v>
      </c>
      <c r="B75" s="448"/>
      <c r="C75" s="448"/>
      <c r="D75" s="449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4" customWidth="1"/>
  </cols>
  <sheetData>
    <row r="1" spans="1:9" ht="15.75">
      <c r="A1" s="472" t="str">
        <f>INICIO!A3</f>
        <v>UNIDADE: P. S. MIRACATU/SP E SEDE ADM. MIRACATU/SP</v>
      </c>
      <c r="B1" s="472"/>
      <c r="C1" s="472"/>
      <c r="D1" s="472"/>
      <c r="E1" s="472"/>
      <c r="F1" s="472"/>
      <c r="G1" s="185"/>
      <c r="H1" s="186" t="str">
        <f>INICIO!A4</f>
        <v>MÊS: 06/2023</v>
      </c>
      <c r="I1" s="198"/>
    </row>
    <row r="2" spans="1:9" ht="15.75">
      <c r="A2" s="473" t="str">
        <f>INICIO!A2</f>
        <v>OS: INSTITUTO DIVA ALVES DO BRASIL - IDAB</v>
      </c>
      <c r="B2" s="473"/>
      <c r="C2" s="473"/>
      <c r="D2" s="473"/>
      <c r="E2" s="473"/>
      <c r="F2" s="473"/>
      <c r="G2" s="187"/>
      <c r="H2" s="187"/>
      <c r="I2" s="199"/>
    </row>
    <row r="3" spans="1:9" ht="15.75">
      <c r="A3" s="474" t="s">
        <v>122</v>
      </c>
      <c r="B3" s="474"/>
      <c r="C3" s="474"/>
      <c r="D3" s="474"/>
      <c r="E3" s="474"/>
      <c r="F3" s="474"/>
      <c r="G3" s="474"/>
      <c r="H3" s="474"/>
      <c r="I3" s="199"/>
    </row>
    <row r="4" spans="1:9" ht="15.75">
      <c r="A4" s="475"/>
      <c r="B4" s="475"/>
      <c r="C4" s="475"/>
      <c r="D4" s="475"/>
      <c r="E4" s="475"/>
      <c r="F4" s="475"/>
      <c r="G4" s="475"/>
      <c r="H4" s="475"/>
      <c r="I4" s="200"/>
    </row>
    <row r="5" spans="1:9" ht="24">
      <c r="A5" s="476" t="s">
        <v>123</v>
      </c>
      <c r="B5" s="476" t="s">
        <v>124</v>
      </c>
      <c r="C5" s="476" t="s">
        <v>125</v>
      </c>
      <c r="D5" s="476" t="s">
        <v>126</v>
      </c>
      <c r="E5" s="476" t="s">
        <v>127</v>
      </c>
      <c r="F5" s="476"/>
      <c r="G5" s="476" t="s">
        <v>128</v>
      </c>
      <c r="H5" s="476"/>
      <c r="I5" s="188" t="s">
        <v>225</v>
      </c>
    </row>
    <row r="6" spans="1:9" ht="15.75">
      <c r="A6" s="476"/>
      <c r="B6" s="476"/>
      <c r="C6" s="476"/>
      <c r="D6" s="476"/>
      <c r="E6" s="56" t="s">
        <v>129</v>
      </c>
      <c r="F6" s="56" t="s">
        <v>130</v>
      </c>
      <c r="G6" s="56" t="s">
        <v>131</v>
      </c>
      <c r="H6" s="56" t="s">
        <v>132</v>
      </c>
      <c r="I6" s="189"/>
    </row>
    <row r="7" spans="1:9">
      <c r="A7" s="205" t="str">
        <f>'[2]CAXIAS I'!$C9</f>
        <v>SERV. DE MANUTENÇÃO DE AR CONDICIONADOS</v>
      </c>
      <c r="B7" s="193" t="str">
        <f>'[2]CAXIAS I'!$D9</f>
        <v>EVERALDO FONSECA DA SILVA - ME</v>
      </c>
      <c r="C7" s="192" t="str">
        <f>'[2]CAXIAS I'!$E9</f>
        <v>31.027.407/0001-36</v>
      </c>
      <c r="D7" s="194" t="str">
        <f>'[2]CAXIAS I'!$F9</f>
        <v>VALOR FIXO</v>
      </c>
      <c r="E7" s="195">
        <f>'[2]CAXIAS I'!$G9</f>
        <v>43917</v>
      </c>
      <c r="F7" s="195" t="str">
        <f>'[2]CAXIAS I'!$H9</f>
        <v>INDETERMINADO</v>
      </c>
      <c r="G7" s="196">
        <f>'[2]CAXIAS I'!$I9</f>
        <v>2200</v>
      </c>
      <c r="H7" s="197">
        <f>'[2]CAXIAS I'!$J9</f>
        <v>2200</v>
      </c>
      <c r="I7" s="201">
        <f>'[2]CAXIAS I'!$K9</f>
        <v>72308</v>
      </c>
    </row>
    <row r="8" spans="1:9">
      <c r="A8" s="205" t="str">
        <f>'[2]CAXIAS I'!$C10</f>
        <v>SERV. DE MANUTENÇÃO DE AR CONDICIONADOS</v>
      </c>
      <c r="B8" s="193" t="str">
        <f>'[2]CAXIAS I'!$D10</f>
        <v>EVERALDO FONSECA DA SILVA - ME</v>
      </c>
      <c r="C8" s="192" t="str">
        <f>'[2]CAXIAS I'!$E10</f>
        <v>31.027.407/0001-36</v>
      </c>
      <c r="D8" s="194" t="str">
        <f>'[2]CAXIAS I'!$F10</f>
        <v>VALOR FIXO</v>
      </c>
      <c r="E8" s="195">
        <f>'[2]CAXIAS I'!$G10</f>
        <v>43917</v>
      </c>
      <c r="F8" s="195" t="str">
        <f>'[2]CAXIAS I'!$H10</f>
        <v>INDETERMINADO</v>
      </c>
      <c r="G8" s="196">
        <f>'[2]CAXIAS I'!$I10</f>
        <v>2200</v>
      </c>
      <c r="H8" s="197">
        <f>'[2]CAXIAS I'!$J10</f>
        <v>2200</v>
      </c>
      <c r="I8" s="201">
        <f>'[2]CAXIAS I'!$K10</f>
        <v>70201</v>
      </c>
    </row>
    <row r="9" spans="1:9">
      <c r="A9" s="205" t="str">
        <f>'[2]CAXIAS I'!$C11</f>
        <v>LOCAÇÃO DE EQUIPAMENTOS E MANUTENÇAO</v>
      </c>
      <c r="B9" s="193" t="str">
        <f>'[2]CAXIAS I'!$D11</f>
        <v>SEPARAR PRODUTOS E SERVIÇOS LTDA</v>
      </c>
      <c r="C9" s="192" t="str">
        <f>'[2]CAXIAS I'!$E11</f>
        <v>03.184.220/0001-00</v>
      </c>
      <c r="D9" s="194" t="str">
        <f>'[2]CAXIAS I'!$F11</f>
        <v>QUANTIDADE LOCADA + QUANTIDADE CONSUMIDA;</v>
      </c>
      <c r="E9" s="195">
        <f>'[2]CAXIAS I'!$G11</f>
        <v>43917</v>
      </c>
      <c r="F9" s="195">
        <f>'[2]CAXIAS I'!$H11</f>
        <v>44282</v>
      </c>
      <c r="G9" s="196">
        <f>'[2]CAXIAS I'!$I11</f>
        <v>9000</v>
      </c>
      <c r="H9" s="197">
        <f>'[2]CAXIAS I'!$J11</f>
        <v>9000</v>
      </c>
      <c r="I9" s="201">
        <f>'[2]CAXIAS I'!$K11</f>
        <v>70209</v>
      </c>
    </row>
    <row r="10" spans="1:9">
      <c r="A10" s="205" t="str">
        <f>'[2]CAXIAS I'!$C12</f>
        <v>LOCAÇÃO DE EQUIPAMENTOS E MANUTENÇAO</v>
      </c>
      <c r="B10" s="193" t="str">
        <f>'[2]CAXIAS I'!$D12</f>
        <v>SEPARAR PRODUTOS E SERVIÇOS LTDA</v>
      </c>
      <c r="C10" s="192" t="str">
        <f>'[2]CAXIAS I'!$E12</f>
        <v>03.184.220/0001-00</v>
      </c>
      <c r="D10" s="194" t="str">
        <f>'[2]CAXIAS I'!$F12</f>
        <v>QUANTIDADE LOCADA + QUANTIDADE CONSUMIDA;</v>
      </c>
      <c r="E10" s="195">
        <f>'[2]CAXIAS I'!$G12</f>
        <v>43917</v>
      </c>
      <c r="F10" s="195">
        <f>'[2]CAXIAS I'!$H12</f>
        <v>44282</v>
      </c>
      <c r="G10" s="196">
        <f>'[2]CAXIAS I'!$I12</f>
        <v>9000</v>
      </c>
      <c r="H10" s="197">
        <f>'[2]CAXIAS I'!$J12</f>
        <v>9000</v>
      </c>
      <c r="I10" s="201">
        <f>'[2]CAXIAS I'!$K12</f>
        <v>70904</v>
      </c>
    </row>
    <row r="11" spans="1:9">
      <c r="A11" s="205" t="str">
        <f>'[2]CAXIAS I'!$C13</f>
        <v>SERVIÇOS DE REMOÇÃO POR AMBULÂNCIA - UTI MÓVEL</v>
      </c>
      <c r="B11" s="193" t="str">
        <f>'[2]CAXIAS I'!$D13</f>
        <v>VIP SERVICE TRANSPORTES E LOCAÇÕES LTDA</v>
      </c>
      <c r="C11" s="192" t="str">
        <f>'[2]CAXIAS I'!$E13</f>
        <v>16.637.920/0001-55</v>
      </c>
      <c r="D11" s="194" t="str">
        <f>'[2]CAXIAS I'!$F13</f>
        <v>VALOR FIXO</v>
      </c>
      <c r="E11" s="195">
        <f>'[2]CAXIAS I'!$G13</f>
        <v>43917</v>
      </c>
      <c r="F11" s="195" t="str">
        <f>'[2]CAXIAS I'!$H13</f>
        <v>INDETERMINADO</v>
      </c>
      <c r="G11" s="196">
        <f>'[2]CAXIAS I'!$I13</f>
        <v>33500</v>
      </c>
      <c r="H11" s="197">
        <f>'[2]CAXIAS I'!$J13</f>
        <v>32394.5</v>
      </c>
      <c r="I11" s="201">
        <f>'[2]CAXIAS I'!$K13</f>
        <v>70913</v>
      </c>
    </row>
    <row r="12" spans="1:9">
      <c r="A12" s="205" t="str">
        <f>'[2]CAXIAS I'!$C14</f>
        <v>SERVIÇOS DE REMOÇÃO POR AMBULÂNCIA - UTI MÓVEL</v>
      </c>
      <c r="B12" s="193" t="str">
        <f>'[2]CAXIAS I'!$D14</f>
        <v>VIP SERVICE TRANSPORTES E LOCAÇÕES LTDA</v>
      </c>
      <c r="C12" s="192" t="str">
        <f>'[2]CAXIAS I'!$E14</f>
        <v>16.637.920/0001-55</v>
      </c>
      <c r="D12" s="194" t="str">
        <f>'[2]CAXIAS I'!$F14</f>
        <v>VALOR FIXO</v>
      </c>
      <c r="E12" s="195">
        <f>'[2]CAXIAS I'!$G14</f>
        <v>43917</v>
      </c>
      <c r="F12" s="195" t="str">
        <f>'[2]CAXIAS I'!$H14</f>
        <v>INDETERMINADO</v>
      </c>
      <c r="G12" s="196">
        <f>'[2]CAXIAS I'!$I14</f>
        <v>33500</v>
      </c>
      <c r="H12" s="197">
        <f>'[2]CAXIAS I'!$J14</f>
        <v>32394.5</v>
      </c>
      <c r="I12" s="201">
        <f>'[2]CAXIAS I'!$K14</f>
        <v>71616</v>
      </c>
    </row>
    <row r="13" spans="1:9">
      <c r="A13" s="205" t="str">
        <f>'[2]CAXIAS I'!$C15</f>
        <v>SERVIÇOS DE REMOÇÃO POR AMBULÂNCIA - UTI MÓVEL</v>
      </c>
      <c r="B13" s="193" t="str">
        <f>'[2]CAXIAS I'!$D15</f>
        <v>VIP SERVICE TRANSPORTES E LOCAÇÕES LTDA</v>
      </c>
      <c r="C13" s="192" t="str">
        <f>'[2]CAXIAS I'!$E15</f>
        <v>16.637.920/0001-55</v>
      </c>
      <c r="D13" s="194" t="str">
        <f>'[2]CAXIAS I'!$F15</f>
        <v>VALOR FIXO</v>
      </c>
      <c r="E13" s="195">
        <f>'[2]CAXIAS I'!$G15</f>
        <v>43917</v>
      </c>
      <c r="F13" s="195" t="str">
        <f>'[2]CAXIAS I'!$H15</f>
        <v>INDETERMINADO</v>
      </c>
      <c r="G13" s="196">
        <f>'[2]CAXIAS I'!$I15</f>
        <v>33500</v>
      </c>
      <c r="H13" s="197">
        <f>'[2]CAXIAS I'!$J15</f>
        <v>32394.5</v>
      </c>
      <c r="I13" s="201">
        <f>'[2]CAXIAS I'!$K15</f>
        <v>70204</v>
      </c>
    </row>
    <row r="14" spans="1:9">
      <c r="A14" s="205" t="str">
        <f>'[2]CAXIAS I'!$C16</f>
        <v>DOSIMETRO</v>
      </c>
      <c r="B14" s="193" t="str">
        <f>'[2]CAXIAS I'!$D16</f>
        <v xml:space="preserve">PRO RAD         </v>
      </c>
      <c r="C14" s="192" t="str">
        <f>'[2]CAXIAS I'!$E16</f>
        <v>87.389.086/0001-74</v>
      </c>
      <c r="D14" s="194" t="str">
        <f>'[2]CAXIAS I'!$F16</f>
        <v>QUANTIDADE DE DOSIMETRO UTILIZADO</v>
      </c>
      <c r="E14" s="195">
        <f>'[2]CAXIAS I'!$G16</f>
        <v>43917</v>
      </c>
      <c r="F14" s="195" t="str">
        <f>'[2]CAXIAS I'!$H16</f>
        <v>INDETERMINADO</v>
      </c>
      <c r="G14" s="196">
        <f>'[2]CAXIAS I'!$I16</f>
        <v>122</v>
      </c>
      <c r="H14" s="197">
        <f>'[2]CAXIAS I'!$J16</f>
        <v>122</v>
      </c>
      <c r="I14" s="201">
        <f>'[2]CAXIAS I'!$K16</f>
        <v>550010000009911</v>
      </c>
    </row>
    <row r="15" spans="1:9">
      <c r="A15" s="205" t="str">
        <f>'[2]CAXIAS I'!$C17</f>
        <v>SERVIÇOS PROFISSIONAIS  DE AUDITORIA  INDEPENDENTE DAS DEMONSTRAÇÕES FINANCEIRAS DO EXERCÍCIO DE 2019</v>
      </c>
      <c r="B15" s="193" t="str">
        <f>'[2]CAXIAS I'!$D17</f>
        <v>IGF-  AUDITORIA E CONSULTORES INDEPENDENTES</v>
      </c>
      <c r="C15" s="192" t="str">
        <f>'[2]CAXIAS I'!$E17</f>
        <v>04.899.444/0001-61</v>
      </c>
      <c r="D15" s="194" t="str">
        <f>'[2]CAXIAS I'!$F17</f>
        <v>VALOR FIXO</v>
      </c>
      <c r="E15" s="195">
        <f>'[2]CAXIAS I'!$G17</f>
        <v>43917</v>
      </c>
      <c r="F15" s="195" t="str">
        <f>'[2]CAXIAS I'!$H17</f>
        <v>INDETERMINADO</v>
      </c>
      <c r="G15" s="196">
        <f>'[2]CAXIAS I'!$I17</f>
        <v>2400</v>
      </c>
      <c r="H15" s="197">
        <f>'[2]CAXIAS I'!$J17</f>
        <v>2400</v>
      </c>
      <c r="I15" s="201">
        <f>'[2]CAXIAS I'!$K17</f>
        <v>70902</v>
      </c>
    </row>
    <row r="16" spans="1:9">
      <c r="A16" s="205" t="str">
        <f>'[2]CAXIAS I'!$C18</f>
        <v>SERVIÇOS DE COLETA, ARMAZENAMENTO TEMPORÁRIO, TRANSPORTE, TRATAMENTO E DESTINAÇÃO FINAL DOS RESÍDUOS</v>
      </c>
      <c r="B16" s="193" t="str">
        <f>'[2]CAXIAS I'!$D18</f>
        <v>SERVIOESTE RIO DE JANEIRO LTDA</v>
      </c>
      <c r="C16" s="192" t="str">
        <f>'[2]CAXIAS I'!$E18</f>
        <v>14.470.588/0001-51</v>
      </c>
      <c r="D16" s="194" t="str">
        <f>'[2]CAXIAS I'!$F18</f>
        <v>TIPO DE COLETA DE RESÍDUO</v>
      </c>
      <c r="E16" s="195">
        <f>'[2]CAXIAS I'!$G18</f>
        <v>43917</v>
      </c>
      <c r="F16" s="195" t="str">
        <f>'[2]CAXIAS I'!$H18</f>
        <v>INDETERMINADO</v>
      </c>
      <c r="G16" s="196">
        <f>'[2]CAXIAS I'!$I18</f>
        <v>0</v>
      </c>
      <c r="H16" s="197">
        <f>'[2]CAXIAS I'!$J18</f>
        <v>2512.08</v>
      </c>
      <c r="I16" s="201">
        <f>'[2]CAXIAS I'!$K18</f>
        <v>550321000079419</v>
      </c>
    </row>
    <row r="17" spans="1:9">
      <c r="A17" s="205" t="str">
        <f>'[2]CAXIAS I'!$C19</f>
        <v>SERVIÇOS DE COLETA, ARMAZENAMENTO TEMPORÁRIO, TRANSPORTE, TRATAMENTO E DESTINAÇÃO FINAL DOS RESÍDUOS</v>
      </c>
      <c r="B17" s="193" t="str">
        <f>'[2]CAXIAS I'!$D19</f>
        <v>SERVIOESTE RIO DE JANEIRO LTDA</v>
      </c>
      <c r="C17" s="192" t="str">
        <f>'[2]CAXIAS I'!$E19</f>
        <v>14.470.588/0001-51</v>
      </c>
      <c r="D17" s="194" t="str">
        <f>'[2]CAXIAS I'!$F19</f>
        <v>TIPO DE COLETA DE RESÍDUO</v>
      </c>
      <c r="E17" s="195">
        <f>'[2]CAXIAS I'!$G19</f>
        <v>43917</v>
      </c>
      <c r="F17" s="195" t="str">
        <f>'[2]CAXIAS I'!$H19</f>
        <v>INDETERMINADO</v>
      </c>
      <c r="G17" s="196">
        <f>'[2]CAXIAS I'!$I19</f>
        <v>0</v>
      </c>
      <c r="H17" s="197">
        <f>'[2]CAXIAS I'!$J19</f>
        <v>2581.15</v>
      </c>
      <c r="I17" s="201">
        <f>'[2]CAXIAS I'!$K19</f>
        <v>550321000079419</v>
      </c>
    </row>
    <row r="18" spans="1:9">
      <c r="A18" s="205" t="str">
        <f>'[2]CAXIAS I'!$C20</f>
        <v>SERVIÇOS DE COLETA, ARMAZENAMENTO TEMPORÁRIO, TRANSPORTE, TRATAMENTO E DESTINAÇÃO FINAL DOS RESÍDUOS</v>
      </c>
      <c r="B18" s="193" t="str">
        <f>'[2]CAXIAS I'!$D20</f>
        <v>SERVIOESTE RIO DE JANEIRO LTDA</v>
      </c>
      <c r="C18" s="192" t="str">
        <f>'[2]CAXIAS I'!$E20</f>
        <v>14.470.588/0001-51</v>
      </c>
      <c r="D18" s="194" t="str">
        <f>'[2]CAXIAS I'!$F20</f>
        <v>TIPO DE COLETA DE RESÍDUO</v>
      </c>
      <c r="E18" s="195">
        <f>'[2]CAXIAS I'!$G20</f>
        <v>43917</v>
      </c>
      <c r="F18" s="195" t="str">
        <f>'[2]CAXIAS I'!$H20</f>
        <v>INDETERMINADO</v>
      </c>
      <c r="G18" s="196">
        <f>'[2]CAXIAS I'!$I20</f>
        <v>0</v>
      </c>
      <c r="H18" s="197">
        <f>'[2]CAXIAS I'!$J20</f>
        <v>2610.31</v>
      </c>
      <c r="I18" s="201">
        <f>'[2]CAXIAS I'!$K20</f>
        <v>550321000079419</v>
      </c>
    </row>
    <row r="19" spans="1:9">
      <c r="A19" s="205" t="str">
        <f>'[2]CAXIAS I'!$C21</f>
        <v>SERVIÇOS DE ESTERELIZAÇÃO, REESTERILIZAÇÃO E PROCESSAMENTO DE PRODUTOS PARA SAÚDE</v>
      </c>
      <c r="B19" s="193" t="str">
        <f>'[2]CAXIAS I'!$D21</f>
        <v xml:space="preserve">BIOXXI SERVIÇOS DE ESTERILIZAÇÃO LTDA </v>
      </c>
      <c r="C19" s="192" t="str">
        <f>'[2]CAXIAS I'!$E21</f>
        <v>27.721.364/0001-17</v>
      </c>
      <c r="D19" s="194" t="str">
        <f>'[2]CAXIAS I'!$F21</f>
        <v>VALOR REFERENCIAL SUJEITO A MUDANÇAS CONFORME CONTRATO</v>
      </c>
      <c r="E19" s="195">
        <f>'[2]CAXIAS I'!$G21</f>
        <v>43917</v>
      </c>
      <c r="F19" s="195" t="str">
        <f>'[2]CAXIAS I'!$H21</f>
        <v>INDETERMINADO</v>
      </c>
      <c r="G19" s="196">
        <f>'[2]CAXIAS I'!$I21</f>
        <v>4000</v>
      </c>
      <c r="H19" s="197">
        <f>'[2]CAXIAS I'!$J21</f>
        <v>4000</v>
      </c>
      <c r="I19" s="201">
        <f>'[2]CAXIAS I'!$K21</f>
        <v>72305</v>
      </c>
    </row>
    <row r="20" spans="1:9">
      <c r="A20" s="205" t="str">
        <f>'[2]CAXIAS I'!$C22</f>
        <v>SERVIÇOS DE ASSISTENCIA TÉCNICA E MANUNTENÇÃO DE GERADORES</v>
      </c>
      <c r="B20" s="193" t="str">
        <f>'[2]CAXIAS I'!$D22</f>
        <v xml:space="preserve">EASY POWER COMERCIO DE MAQUINAS E EQUIPAMENTOS LTDA </v>
      </c>
      <c r="C20" s="192" t="str">
        <f>'[2]CAXIAS I'!$E22</f>
        <v>13.913.148/0001-69</v>
      </c>
      <c r="D20" s="194" t="str">
        <f>'[2]CAXIAS I'!$F22</f>
        <v>VALOR FIXO ACRESCIDO DE SERVIÇOS EMERGENCIAIS</v>
      </c>
      <c r="E20" s="195">
        <f>'[2]CAXIAS I'!$G22</f>
        <v>43917</v>
      </c>
      <c r="F20" s="195" t="str">
        <f>'[2]CAXIAS I'!$H22</f>
        <v>INDETERMINADO</v>
      </c>
      <c r="G20" s="196">
        <f>'[2]CAXIAS I'!$I22</f>
        <v>900.81</v>
      </c>
      <c r="H20" s="197">
        <f>'[2]CAXIAS I'!$J22</f>
        <v>900.81</v>
      </c>
      <c r="I20" s="201">
        <f>'[2]CAXIAS I'!$K22</f>
        <v>72303</v>
      </c>
    </row>
    <row r="21" spans="1:9">
      <c r="A21" s="205" t="str">
        <f>'[2]CAXIAS I'!$C23</f>
        <v>SERVIÇOS DE ASSISTENCIA TÉCNICA E MANUNTENÇÃO DE GERADORES</v>
      </c>
      <c r="B21" s="193" t="str">
        <f>'[2]CAXIAS I'!$D23</f>
        <v xml:space="preserve">EASY POWER COMERCIO DE MAQUINAS E EQUIPAMENTOS LTDA </v>
      </c>
      <c r="C21" s="192" t="str">
        <f>'[2]CAXIAS I'!$E23</f>
        <v>13.913.148/0001-69</v>
      </c>
      <c r="D21" s="194" t="str">
        <f>'[2]CAXIAS I'!$F23</f>
        <v>VALOR FIXO ACRESCIDO DE SERVIÇOS EMERGENCIAIS</v>
      </c>
      <c r="E21" s="195">
        <f>'[2]CAXIAS I'!$G23</f>
        <v>43917</v>
      </c>
      <c r="F21" s="195" t="str">
        <f>'[2]CAXIAS I'!$H23</f>
        <v>INDETERMINADO</v>
      </c>
      <c r="G21" s="196">
        <f>'[2]CAXIAS I'!$I23</f>
        <v>900.81</v>
      </c>
      <c r="H21" s="197">
        <f>'[2]CAXIAS I'!$J23</f>
        <v>900.81</v>
      </c>
      <c r="I21" s="201">
        <f>'[2]CAXIAS I'!$K23</f>
        <v>72303</v>
      </c>
    </row>
    <row r="22" spans="1:9">
      <c r="A22" s="205" t="str">
        <f>'[2]CAXIAS I'!$C24</f>
        <v xml:space="preserve">LOCAÇÃO DE EQUIPAMENTOS DE INFORMATICA </v>
      </c>
      <c r="B22" s="193" t="str">
        <f>'[2]CAXIAS I'!$D24</f>
        <v xml:space="preserve">NEO TECNOLOGIA DA INFORMATICA </v>
      </c>
      <c r="C22" s="192" t="str">
        <f>'[2]CAXIAS I'!$E24</f>
        <v>07.366.296/0001-08</v>
      </c>
      <c r="D22" s="194" t="str">
        <f>'[2]CAXIAS I'!$F24</f>
        <v>VALOR FIXO</v>
      </c>
      <c r="E22" s="195" t="str">
        <f>'[2]CAXIAS I'!$G24</f>
        <v>ENTREGA</v>
      </c>
      <c r="F22" s="195" t="str">
        <f>'[2]CAXIAS I'!$H24</f>
        <v>INDETERMINADO</v>
      </c>
      <c r="G22" s="196">
        <f>'[2]CAXIAS I'!$I24</f>
        <v>0</v>
      </c>
      <c r="H22" s="197">
        <f>'[2]CAXIAS I'!$J24</f>
        <v>10120</v>
      </c>
      <c r="I22" s="201">
        <f>'[2]CAXIAS I'!$K24</f>
        <v>70912</v>
      </c>
    </row>
    <row r="23" spans="1:9">
      <c r="A23" s="205" t="str">
        <f>'[2]CAXIAS I'!$C25</f>
        <v xml:space="preserve">SISTEMA DE SOFTWARE </v>
      </c>
      <c r="B23" s="193" t="str">
        <f>'[2]CAXIAS I'!$D25</f>
        <v>BIONEXO DO BRASIL PROCESSAMENTO DE DADOS EIRELI </v>
      </c>
      <c r="C23" s="192" t="str">
        <f>'[2]CAXIAS I'!$E25</f>
        <v>04.069.709/0001-02</v>
      </c>
      <c r="D23" s="194" t="str">
        <f>'[2]CAXIAS I'!$F25</f>
        <v>VALOR FIXO</v>
      </c>
      <c r="E23" s="195">
        <f>'[2]CAXIAS I'!$G25</f>
        <v>43917</v>
      </c>
      <c r="F23" s="195" t="str">
        <f>'[2]CAXIAS I'!$H25</f>
        <v>INDETERMINADO</v>
      </c>
      <c r="G23" s="196">
        <f>'[2]CAXIAS I'!$I25</f>
        <v>1100</v>
      </c>
      <c r="H23" s="197">
        <f>'[2]CAXIAS I'!$J25</f>
        <v>1100</v>
      </c>
      <c r="I23" s="201">
        <f>'[2]CAXIAS I'!$K25</f>
        <v>71619</v>
      </c>
    </row>
    <row r="24" spans="1:9">
      <c r="A24" s="205" t="str">
        <f>'[2]CAXIAS I'!$C26</f>
        <v xml:space="preserve">SISTEMA DE SOFTWARE </v>
      </c>
      <c r="B24" s="193" t="str">
        <f>'[2]CAXIAS I'!$D26</f>
        <v>BIONEXO DO BRASIL PROCESSAMENTO DE DADOS EIRELI </v>
      </c>
      <c r="C24" s="192" t="str">
        <f>'[2]CAXIAS I'!$E26</f>
        <v>04.069.709/0001-02</v>
      </c>
      <c r="D24" s="194" t="str">
        <f>'[2]CAXIAS I'!$F26</f>
        <v>VALOR FIXO</v>
      </c>
      <c r="E24" s="195">
        <f>'[2]CAXIAS I'!$G26</f>
        <v>43917</v>
      </c>
      <c r="F24" s="195" t="str">
        <f>'[2]CAXIAS I'!$H26</f>
        <v>INDETERMINADO</v>
      </c>
      <c r="G24" s="196">
        <f>'[2]CAXIAS I'!$I26</f>
        <v>1100</v>
      </c>
      <c r="H24" s="197">
        <f>'[2]CAXIAS I'!$J26</f>
        <v>1100</v>
      </c>
      <c r="I24" s="201">
        <f>'[2]CAXIAS I'!$K26</f>
        <v>72309</v>
      </c>
    </row>
    <row r="25" spans="1:9">
      <c r="A25" s="205" t="str">
        <f>'[2]CAXIAS I'!$C27</f>
        <v xml:space="preserve">LOCAÇÃO DE EQUIPAMENTOS DE INFORMATICA </v>
      </c>
      <c r="B25" s="193" t="str">
        <f>'[2]CAXIAS I'!$D27</f>
        <v xml:space="preserve">VITAI SOLUÇÕES LTDA </v>
      </c>
      <c r="C25" s="192" t="str">
        <f>'[2]CAXIAS I'!$E27</f>
        <v>01.790.382/0001-67</v>
      </c>
      <c r="D25" s="194" t="str">
        <f>'[2]CAXIAS I'!$F27</f>
        <v>VALOR FIXO</v>
      </c>
      <c r="E25" s="195">
        <f>'[2]CAXIAS I'!$G27</f>
        <v>43917</v>
      </c>
      <c r="F25" s="195" t="str">
        <f>'[2]CAXIAS I'!$H27</f>
        <v>INDETERMINADO</v>
      </c>
      <c r="G25" s="196">
        <f>'[2]CAXIAS I'!$I27</f>
        <v>0</v>
      </c>
      <c r="H25" s="197">
        <f>'[2]CAXIAS I'!$J27</f>
        <v>1100</v>
      </c>
      <c r="I25" s="201">
        <f>'[2]CAXIAS I'!$K27</f>
        <v>72702</v>
      </c>
    </row>
    <row r="26" spans="1:9">
      <c r="A26" s="205" t="str">
        <f>'[2]CAXIAS I'!$C28</f>
        <v xml:space="preserve">LOCAÇÃO DE EQUIPAMENTOS DE INFORMATICA </v>
      </c>
      <c r="B26" s="193" t="str">
        <f>'[2]CAXIAS I'!$D28</f>
        <v xml:space="preserve">VITAI SOLUÇÕES LTDA </v>
      </c>
      <c r="C26" s="192" t="str">
        <f>'[2]CAXIAS I'!$E28</f>
        <v>01.790.382/0001-67</v>
      </c>
      <c r="D26" s="194" t="str">
        <f>'[2]CAXIAS I'!$F28</f>
        <v>VALOR FIXO</v>
      </c>
      <c r="E26" s="195">
        <f>'[2]CAXIAS I'!$G28</f>
        <v>43917</v>
      </c>
      <c r="F26" s="195" t="str">
        <f>'[2]CAXIAS I'!$H28</f>
        <v>INDETERMINADO</v>
      </c>
      <c r="G26" s="196">
        <f>'[2]CAXIAS I'!$I28</f>
        <v>0</v>
      </c>
      <c r="H26" s="197">
        <f>'[2]CAXIAS I'!$J28</f>
        <v>1100</v>
      </c>
      <c r="I26" s="201">
        <f>'[2]CAXIAS I'!$K28</f>
        <v>72702</v>
      </c>
    </row>
    <row r="27" spans="1:9">
      <c r="A27" s="205" t="str">
        <f>'[2]CAXIAS I'!$C29</f>
        <v xml:space="preserve">LOCAÇÃO DE EQUIPAMENTOS DE INFORMATICA </v>
      </c>
      <c r="B27" s="193" t="str">
        <f>'[2]CAXIAS I'!$D29</f>
        <v xml:space="preserve">VITAI SOLUÇÕES LTDA </v>
      </c>
      <c r="C27" s="192" t="str">
        <f>'[2]CAXIAS I'!$E29</f>
        <v>01.790.382/0001-67</v>
      </c>
      <c r="D27" s="194" t="str">
        <f>'[2]CAXIAS I'!$F29</f>
        <v>VALOR FIXO</v>
      </c>
      <c r="E27" s="195">
        <f>'[2]CAXIAS I'!$G29</f>
        <v>43917</v>
      </c>
      <c r="F27" s="195" t="str">
        <f>'[2]CAXIAS I'!$H29</f>
        <v>INDETERMINADO</v>
      </c>
      <c r="G27" s="196">
        <f>'[2]CAXIAS I'!$I29</f>
        <v>0</v>
      </c>
      <c r="H27" s="197">
        <f>'[2]CAXIAS I'!$J29</f>
        <v>1100</v>
      </c>
      <c r="I27" s="201">
        <f>'[2]CAXIAS I'!$K29</f>
        <v>70203</v>
      </c>
    </row>
    <row r="28" spans="1:9">
      <c r="A28" s="205" t="str">
        <f>'[2]CAXIAS I'!$C30</f>
        <v>SOLUÇÃO DE INFORMAÇÕES DE UNIDADE DE SAÚDE</v>
      </c>
      <c r="B28" s="193" t="str">
        <f>'[2]CAXIAS I'!$D30</f>
        <v xml:space="preserve">VITAI SOLUÇÕES LTDA </v>
      </c>
      <c r="C28" s="192" t="str">
        <f>'[2]CAXIAS I'!$E30</f>
        <v>01.790.382/0001-67</v>
      </c>
      <c r="D28" s="194" t="str">
        <f>'[2]CAXIAS I'!$F30</f>
        <v>VALOR FIXO</v>
      </c>
      <c r="E28" s="195">
        <f>'[2]CAXIAS I'!$G30</f>
        <v>43917</v>
      </c>
      <c r="F28" s="195" t="str">
        <f>'[2]CAXIAS I'!$H30</f>
        <v>INDETERMINADO</v>
      </c>
      <c r="G28" s="196">
        <f>'[2]CAXIAS I'!$I30</f>
        <v>0</v>
      </c>
      <c r="H28" s="197">
        <f>'[2]CAXIAS I'!$J30</f>
        <v>5631</v>
      </c>
      <c r="I28" s="201">
        <f>'[2]CAXIAS I'!$K30</f>
        <v>72702</v>
      </c>
    </row>
    <row r="29" spans="1:9">
      <c r="A29" s="205" t="str">
        <f>'[2]CAXIAS I'!$C31</f>
        <v>SOLUÇÃO DE INFORMAÇÕES DE UNIDADE DE SAÚDE</v>
      </c>
      <c r="B29" s="193" t="str">
        <f>'[2]CAXIAS I'!$D31</f>
        <v xml:space="preserve">VITAI SOLUÇÕES LTDA </v>
      </c>
      <c r="C29" s="192" t="str">
        <f>'[2]CAXIAS I'!$E31</f>
        <v>01.790.382/0001-67</v>
      </c>
      <c r="D29" s="194" t="str">
        <f>'[2]CAXIAS I'!$F31</f>
        <v>VALOR FIXO</v>
      </c>
      <c r="E29" s="195">
        <f>'[2]CAXIAS I'!$G31</f>
        <v>43917</v>
      </c>
      <c r="F29" s="195" t="str">
        <f>'[2]CAXIAS I'!$H31</f>
        <v>INDETERMINADO</v>
      </c>
      <c r="G29" s="196">
        <f>'[2]CAXIAS I'!$I31</f>
        <v>0</v>
      </c>
      <c r="H29" s="197">
        <f>'[2]CAXIAS I'!$J31</f>
        <v>5631</v>
      </c>
      <c r="I29" s="201">
        <f>'[2]CAXIAS I'!$K31</f>
        <v>72702</v>
      </c>
    </row>
    <row r="30" spans="1:9">
      <c r="A30" s="205" t="str">
        <f>'[2]CAXIAS I'!$C32</f>
        <v>SOLUÇÃO DE INFORMAÇÕES DE UNIDADE DE SAÚDE</v>
      </c>
      <c r="B30" s="193" t="str">
        <f>'[2]CAXIAS I'!$D32</f>
        <v xml:space="preserve">VITAI SOLUÇÕES LTDA </v>
      </c>
      <c r="C30" s="192" t="str">
        <f>'[2]CAXIAS I'!$E32</f>
        <v>01.790.382/0001-67</v>
      </c>
      <c r="D30" s="194" t="str">
        <f>'[2]CAXIAS I'!$F32</f>
        <v>VALOR FIXO</v>
      </c>
      <c r="E30" s="195">
        <f>'[2]CAXIAS I'!$G32</f>
        <v>43917</v>
      </c>
      <c r="F30" s="195" t="str">
        <f>'[2]CAXIAS I'!$H32</f>
        <v>INDETERMINADO</v>
      </c>
      <c r="G30" s="196">
        <f>'[2]CAXIAS I'!$I32</f>
        <v>0</v>
      </c>
      <c r="H30" s="197">
        <f>'[2]CAXIAS I'!$J32</f>
        <v>5631</v>
      </c>
      <c r="I30" s="201">
        <f>'[2]CAXIAS I'!$K32</f>
        <v>70203</v>
      </c>
    </row>
    <row r="31" spans="1:9">
      <c r="A31" s="205" t="str">
        <f>'[2]CAXIAS I'!$C33</f>
        <v>SERVIÇO JURÍDICO</v>
      </c>
      <c r="B31" s="193" t="str">
        <f>'[2]CAXIAS I'!$D33</f>
        <v>GAG ADVOGADOS ASSOCIADOS</v>
      </c>
      <c r="C31" s="192" t="str">
        <f>'[2]CAXIAS I'!$E33</f>
        <v>17.391998/0001-03</v>
      </c>
      <c r="D31" s="194" t="str">
        <f>'[2]CAXIAS I'!$F33</f>
        <v>VALOR FIXO</v>
      </c>
      <c r="E31" s="195">
        <f>'[2]CAXIAS I'!$G33</f>
        <v>43917</v>
      </c>
      <c r="F31" s="195" t="str">
        <f>'[2]CAXIAS I'!$H33</f>
        <v>INDETERMINADO</v>
      </c>
      <c r="G31" s="196">
        <f>'[2]CAXIAS I'!$I33</f>
        <v>2400</v>
      </c>
      <c r="H31" s="197">
        <f>'[2]CAXIAS I'!$J33</f>
        <v>2400</v>
      </c>
      <c r="I31" s="201">
        <f>'[2]CAXIAS I'!$K33</f>
        <v>71617</v>
      </c>
    </row>
    <row r="32" spans="1:9">
      <c r="A32" s="205" t="str">
        <f>'[2]CAXIAS I'!$C34</f>
        <v>SERVIÇO JURÍDICO TRABALHISTA</v>
      </c>
      <c r="B32" s="193" t="str">
        <f>'[2]CAXIAS I'!$D34</f>
        <v>BRUNO DE GOES GERBASE</v>
      </c>
      <c r="C32" s="192" t="str">
        <f>'[2]CAXIAS I'!$E34</f>
        <v>34.512.073/0001-84</v>
      </c>
      <c r="D32" s="194" t="str">
        <f>'[2]CAXIAS I'!$F34</f>
        <v>VALOR FIXO</v>
      </c>
      <c r="E32" s="195">
        <f>'[2]CAXIAS I'!$G34</f>
        <v>43917</v>
      </c>
      <c r="F32" s="195" t="str">
        <f>'[2]CAXIAS I'!$H34</f>
        <v>INDETERMINADO</v>
      </c>
      <c r="G32" s="196">
        <f>'[2]CAXIAS I'!$I34</f>
        <v>1200</v>
      </c>
      <c r="H32" s="197">
        <f>'[2]CAXIAS I'!$J34</f>
        <v>1200</v>
      </c>
      <c r="I32" s="201">
        <f>'[2]CAXIAS I'!$K34</f>
        <v>71613</v>
      </c>
    </row>
    <row r="33" spans="1:9">
      <c r="A33" s="205" t="str">
        <f>'[2]CAXIAS I'!$C35</f>
        <v>LOCAÇÃO DE EQUIPAMENTOS DE INFORMÁTICA</v>
      </c>
      <c r="B33" s="193" t="str">
        <f>'[2]CAXIAS I'!$D35</f>
        <v xml:space="preserve">MITSUKAWA BRASIL COMERCIAL EIRELI ME  </v>
      </c>
      <c r="C33" s="192" t="str">
        <f>'[2]CAXIAS I'!$E35</f>
        <v>10.634.531/0002-70</v>
      </c>
      <c r="D33" s="194" t="str">
        <f>'[2]CAXIAS I'!$F35</f>
        <v>VALOR FIXO</v>
      </c>
      <c r="E33" s="195">
        <f>'[2]CAXIAS I'!$G35</f>
        <v>43917</v>
      </c>
      <c r="F33" s="195" t="str">
        <f>'[2]CAXIAS I'!$H35</f>
        <v>INDETERMINADO</v>
      </c>
      <c r="G33" s="196">
        <f>'[2]CAXIAS I'!$I35</f>
        <v>0</v>
      </c>
      <c r="H33" s="197">
        <f>'[2]CAXIAS I'!$J35</f>
        <v>15000</v>
      </c>
      <c r="I33" s="201">
        <f>'[2]CAXIAS I'!$K35</f>
        <v>70208</v>
      </c>
    </row>
    <row r="34" spans="1:9">
      <c r="A34" s="205" t="str">
        <f>'[2]CAXIAS I'!$C36</f>
        <v>LICENÇA DE USO DE PONTO ELETRONICO</v>
      </c>
      <c r="B34" s="193" t="str">
        <f>'[2]CAXIAS I'!$D36</f>
        <v>PONTO MAIS</v>
      </c>
      <c r="C34" s="192" t="str">
        <f>'[2]CAXIAS I'!$E36</f>
        <v>23.863.463/0001-82</v>
      </c>
      <c r="D34" s="194" t="str">
        <f>'[2]CAXIAS I'!$F36</f>
        <v>VALOR FIXO</v>
      </c>
      <c r="E34" s="195">
        <f>'[2]CAXIAS I'!$G36</f>
        <v>43917</v>
      </c>
      <c r="F34" s="195" t="str">
        <f>'[2]CAXIAS I'!$H36</f>
        <v>INDETERMINADO</v>
      </c>
      <c r="G34" s="196">
        <f>'[2]CAXIAS I'!$I36</f>
        <v>0</v>
      </c>
      <c r="H34" s="197">
        <f>'[2]CAXIAS I'!$J36</f>
        <v>0</v>
      </c>
      <c r="I34" s="201">
        <f>'[2]CAXIAS I'!$K36</f>
        <v>0</v>
      </c>
    </row>
    <row r="35" spans="1:9">
      <c r="A35" s="205" t="str">
        <f>'[2]CAXIAS I'!$C37</f>
        <v>SISTEMA DE SOFTWARE DE GESTAO</v>
      </c>
      <c r="B35" s="193" t="str">
        <f>'[2]CAXIAS I'!$D37</f>
        <v>CONTA AZUL SOFTWARE LTDA</v>
      </c>
      <c r="C35" s="192" t="str">
        <f>'[2]CAXIAS I'!$E37</f>
        <v>05.206.246/0001-38</v>
      </c>
      <c r="D35" s="194" t="str">
        <f>'[2]CAXIAS I'!$F37</f>
        <v>VALOR FIXO</v>
      </c>
      <c r="E35" s="195">
        <f>'[2]CAXIAS I'!$G37</f>
        <v>43917</v>
      </c>
      <c r="F35" s="195" t="str">
        <f>'[2]CAXIAS I'!$H37</f>
        <v>INDETERMINADO</v>
      </c>
      <c r="G35" s="196">
        <f>'[2]CAXIAS I'!$I37</f>
        <v>0</v>
      </c>
      <c r="H35" s="197">
        <f>'[2]CAXIAS I'!$J37</f>
        <v>0</v>
      </c>
      <c r="I35" s="201">
        <f>'[2]CAXIAS I'!$K37</f>
        <v>0</v>
      </c>
    </row>
    <row r="36" spans="1:9">
      <c r="A36" s="205" t="str">
        <f>'[2]CAXIAS I'!$C38</f>
        <v xml:space="preserve">FORNECIMENTO DE REFEIÇÃO </v>
      </c>
      <c r="B36" s="193" t="str">
        <f>'[2]CAXIAS I'!$D38</f>
        <v>FP RESTAURANTE E COMERCIO DE ALIMENTOS EIRELI ME</v>
      </c>
      <c r="C36" s="192" t="str">
        <f>'[2]CAXIAS I'!$E38</f>
        <v>32.755.131/0001-75</v>
      </c>
      <c r="D36" s="194" t="str">
        <f>'[2]CAXIAS I'!$F38</f>
        <v>VALOR VARIAVÉL</v>
      </c>
      <c r="E36" s="195">
        <f>'[2]CAXIAS I'!$G38</f>
        <v>43917</v>
      </c>
      <c r="F36" s="195" t="str">
        <f>'[2]CAXIAS I'!$H38</f>
        <v>INDETERMINADO</v>
      </c>
      <c r="G36" s="196">
        <f>'[2]CAXIAS I'!$I38</f>
        <v>52000</v>
      </c>
      <c r="H36" s="197">
        <f>'[2]CAXIAS I'!$J38</f>
        <v>47875.5</v>
      </c>
      <c r="I36" s="201">
        <f>'[2]CAXIAS I'!$K38</f>
        <v>72304</v>
      </c>
    </row>
    <row r="37" spans="1:9">
      <c r="A37" s="205" t="str">
        <f>'[2]CAXIAS I'!$C39</f>
        <v>SERVIÇO CONTÁBIL</v>
      </c>
      <c r="B37" s="193" t="str">
        <f>'[2]CAXIAS I'!$D39</f>
        <v>AMORIM ASSESSORIA CONTÁBIL EIRELI - ME</v>
      </c>
      <c r="C37" s="192" t="str">
        <f>'[2]CAXIAS I'!$E39</f>
        <v>23.258.605/0001-82</v>
      </c>
      <c r="D37" s="194" t="str">
        <f>'[2]CAXIAS I'!$F39</f>
        <v>VALOR FIXO</v>
      </c>
      <c r="E37" s="195">
        <f>'[2]CAXIAS I'!$G39</f>
        <v>43917</v>
      </c>
      <c r="F37" s="195" t="str">
        <f>'[2]CAXIAS I'!$H39</f>
        <v>INDETERMINADO</v>
      </c>
      <c r="G37" s="196">
        <f>'[2]CAXIAS I'!$I39</f>
        <v>4000</v>
      </c>
      <c r="H37" s="197">
        <f>'[2]CAXIAS I'!$J39</f>
        <v>4000</v>
      </c>
      <c r="I37" s="201">
        <f>'[2]CAXIAS I'!$K39</f>
        <v>73101</v>
      </c>
    </row>
    <row r="38" spans="1:9">
      <c r="A38" s="205" t="str">
        <f>'[2]CAXIAS I'!$C40</f>
        <v>SERVIÇOS ESPECIFICOS E INERENTES À SEGURANÇA DO TRABALHO E SAÚDE OCUPACIONAL</v>
      </c>
      <c r="B38" s="193" t="str">
        <f>'[2]CAXIAS I'!$D40</f>
        <v xml:space="preserve">CJF ASSESSORIA EM SEGURANCA DO TRABALHO E SAUDE OCUPACIONAL LTDA </v>
      </c>
      <c r="C38" s="192" t="str">
        <f>'[2]CAXIAS I'!$E40</f>
        <v>11.857.102/0001-44</v>
      </c>
      <c r="D38" s="194" t="str">
        <f>'[2]CAXIAS I'!$F40</f>
        <v>VALOR MENSAL BASEADO NO NÚMERO DE COLABORADOS ACRESCIDO DOS EXAMES REALIZADOS</v>
      </c>
      <c r="E38" s="195">
        <f>'[2]CAXIAS I'!$G40</f>
        <v>43917</v>
      </c>
      <c r="F38" s="195" t="str">
        <f>'[2]CAXIAS I'!$H40</f>
        <v>INDETERMINADO</v>
      </c>
      <c r="G38" s="196">
        <f>'[2]CAXIAS I'!$I40</f>
        <v>0</v>
      </c>
      <c r="H38" s="197">
        <f>'[2]CAXIAS I'!$J40</f>
        <v>0</v>
      </c>
      <c r="I38" s="201">
        <f>'[2]CAXIAS I'!$K40</f>
        <v>0</v>
      </c>
    </row>
    <row r="39" spans="1:9">
      <c r="A39" s="205" t="str">
        <f>'[2]CAXIAS I'!$C41</f>
        <v xml:space="preserve">SERVIÇO DE LOGISTICA </v>
      </c>
      <c r="B39" s="193" t="str">
        <f>'[2]CAXIAS I'!$D41</f>
        <v>JEOVA JIREH TRANSPORTE BR LTDA (ZAMED)</v>
      </c>
      <c r="C39" s="192" t="str">
        <f>'[2]CAXIAS I'!$E41</f>
        <v>20.209.036/0001-97</v>
      </c>
      <c r="D39" s="194" t="str">
        <f>'[2]CAXIAS I'!$F41</f>
        <v>VALOR FIXO</v>
      </c>
      <c r="E39" s="195">
        <f>'[2]CAXIAS I'!$G41</f>
        <v>43917</v>
      </c>
      <c r="F39" s="195" t="str">
        <f>'[2]CAXIAS I'!$H41</f>
        <v>INDETERMINADO</v>
      </c>
      <c r="G39" s="196">
        <f>'[2]CAXIAS I'!$I41</f>
        <v>83363.960000000006</v>
      </c>
      <c r="H39" s="197">
        <f>'[2]CAXIAS I'!$J41</f>
        <v>83363.960000000006</v>
      </c>
      <c r="I39" s="201">
        <f>'[2]CAXIAS I'!$K41</f>
        <v>72302</v>
      </c>
    </row>
    <row r="40" spans="1:9">
      <c r="A40" s="205" t="str">
        <f>'[2]CAXIAS I'!$C42</f>
        <v>LOCAÇÃO DE BEBEDOURO</v>
      </c>
      <c r="B40" s="193" t="str">
        <f>'[2]CAXIAS I'!$D42</f>
        <v>F V B COMERCIO E SERVICOS DE MAQUINAS LTDA</v>
      </c>
      <c r="C40" s="192" t="str">
        <f>'[2]CAXIAS I'!$E42</f>
        <v>06.022.597/0001-51</v>
      </c>
      <c r="D40" s="194" t="str">
        <f>'[2]CAXIAS I'!$F42</f>
        <v>VALOR FIXO</v>
      </c>
      <c r="E40" s="195">
        <f>'[2]CAXIAS I'!$G42</f>
        <v>43917</v>
      </c>
      <c r="F40" s="195" t="str">
        <f>'[2]CAXIAS I'!$H42</f>
        <v>INDETERMINADO</v>
      </c>
      <c r="G40" s="196">
        <f>'[2]CAXIAS I'!$I42</f>
        <v>0</v>
      </c>
      <c r="H40" s="197">
        <f>'[2]CAXIAS I'!$J42</f>
        <v>0</v>
      </c>
      <c r="I40" s="201">
        <f>'[2]CAXIAS I'!$K42</f>
        <v>0</v>
      </c>
    </row>
    <row r="41" spans="1:9">
      <c r="A41" s="205" t="str">
        <f>'[2]CAXIAS I'!$C43</f>
        <v>LOCAÇÃO DE BEBEDOURO</v>
      </c>
      <c r="B41" s="193" t="str">
        <f>'[2]CAXIAS I'!$D43</f>
        <v>F V B COMERCIO E SERVICOS DE MAQUINAS LTDA</v>
      </c>
      <c r="C41" s="192" t="str">
        <f>'[2]CAXIAS I'!$E43</f>
        <v>06.022.597/0001-51</v>
      </c>
      <c r="D41" s="194" t="str">
        <f>'[2]CAXIAS I'!$F43</f>
        <v>VALOR FIXO</v>
      </c>
      <c r="E41" s="195">
        <f>'[2]CAXIAS I'!$G43</f>
        <v>43917</v>
      </c>
      <c r="F41" s="195" t="str">
        <f>'[2]CAXIAS I'!$H43</f>
        <v>INDETERMINADO</v>
      </c>
      <c r="G41" s="196">
        <f>'[2]CAXIAS I'!$I43</f>
        <v>0</v>
      </c>
      <c r="H41" s="197">
        <f>'[2]CAXIAS I'!$J43</f>
        <v>0</v>
      </c>
      <c r="I41" s="201">
        <f>'[2]CAXIAS I'!$K43</f>
        <v>0</v>
      </c>
    </row>
    <row r="42" spans="1:9">
      <c r="A42" s="205" t="str">
        <f>'[2]CAXIAS I'!$C44</f>
        <v>LOCAÇÃO DE BEBEDOURO</v>
      </c>
      <c r="B42" s="193" t="str">
        <f>'[2]CAXIAS I'!$D44</f>
        <v>F V B COMERCIO E SERVICOS DE MAQUINAS LTDA</v>
      </c>
      <c r="C42" s="192" t="str">
        <f>'[2]CAXIAS I'!$E44</f>
        <v>06.022.597/0001-51</v>
      </c>
      <c r="D42" s="194" t="str">
        <f>'[2]CAXIAS I'!$F44</f>
        <v>VALOR FIXO</v>
      </c>
      <c r="E42" s="195">
        <f>'[2]CAXIAS I'!$G44</f>
        <v>43917</v>
      </c>
      <c r="F42" s="195" t="str">
        <f>'[2]CAXIAS I'!$H44</f>
        <v>INDETERMINADO</v>
      </c>
      <c r="G42" s="196">
        <f>'[2]CAXIAS I'!$I44</f>
        <v>0</v>
      </c>
      <c r="H42" s="197">
        <f>'[2]CAXIAS I'!$J44</f>
        <v>0</v>
      </c>
      <c r="I42" s="201">
        <f>'[2]CAXIAS I'!$K44</f>
        <v>0</v>
      </c>
    </row>
    <row r="43" spans="1:9">
      <c r="A43" s="205" t="str">
        <f>'[2]CAXIAS I'!$C45</f>
        <v>SERVIÇOS ESPECIFICOS E INERENTES À SEGURANÇA DO TRABALHO E SAÚDE OCUPACIONAL</v>
      </c>
      <c r="B43" s="193" t="str">
        <f>'[2]CAXIAS I'!$D45</f>
        <v xml:space="preserve">CJF ASSESSORIA EM SEGURANCA DO TRABALHO E SAUDE OCUPACIONAL LTDA </v>
      </c>
      <c r="C43" s="192" t="str">
        <f>'[2]CAXIAS I'!$E45</f>
        <v>11.857.102/0001-44</v>
      </c>
      <c r="D43" s="194" t="str">
        <f>'[2]CAXIAS I'!$F45</f>
        <v>VALOR MENSAL BASEADO NO NÚMERO DE COLABORADOS ACRESCIDO DOS EXAMES REALIZADOS</v>
      </c>
      <c r="E43" s="195">
        <f>'[2]CAXIAS I'!$G45</f>
        <v>43917</v>
      </c>
      <c r="F43" s="195" t="str">
        <f>'[2]CAXIAS I'!$H45</f>
        <v>INDETERMINADO</v>
      </c>
      <c r="G43" s="196">
        <f>'[2]CAXIAS I'!$I45</f>
        <v>0</v>
      </c>
      <c r="H43" s="197">
        <f>'[2]CAXIAS I'!$J45</f>
        <v>0</v>
      </c>
      <c r="I43" s="201">
        <f>'[2]CAXIAS I'!$K45</f>
        <v>0</v>
      </c>
    </row>
    <row r="44" spans="1:9">
      <c r="A44" s="205" t="str">
        <f>'[2]CAXIAS I'!$C46</f>
        <v>SERVIÇOS DE RADIOLOGIA</v>
      </c>
      <c r="B44" s="193" t="str">
        <f>'[2]CAXIAS I'!$D46</f>
        <v>RADIOLOGIA EM FOCO LTDA</v>
      </c>
      <c r="C44" s="192" t="str">
        <f>'[2]CAXIAS I'!$E46</f>
        <v>26.069.744/0001-56</v>
      </c>
      <c r="D44" s="194" t="str">
        <f>'[2]CAXIAS I'!$F46</f>
        <v>VALOR FIXO</v>
      </c>
      <c r="E44" s="195">
        <f>'[2]CAXIAS I'!$G46</f>
        <v>43917</v>
      </c>
      <c r="F44" s="195" t="str">
        <f>'[2]CAXIAS I'!$H46</f>
        <v>INDETERMINADO</v>
      </c>
      <c r="G44" s="196">
        <f>'[2]CAXIAS I'!$I46</f>
        <v>37000</v>
      </c>
      <c r="H44" s="197">
        <f>'[2]CAXIAS I'!$J46</f>
        <v>37000</v>
      </c>
      <c r="I44" s="201">
        <f>'[2]CAXIAS I'!$K46</f>
        <v>71615</v>
      </c>
    </row>
    <row r="45" spans="1:9">
      <c r="A45" s="205" t="str">
        <f>'[2]CAXIAS I'!$C47</f>
        <v>SEGURO PREDIAL</v>
      </c>
      <c r="B45" s="193" t="str">
        <f>'[2]CAXIAS I'!$D47</f>
        <v>TOKIO MARINE SEGURADORA S/A</v>
      </c>
      <c r="C45" s="192" t="str">
        <f>'[2]CAXIAS I'!$E47</f>
        <v>33.164.021/0001- 00</v>
      </c>
      <c r="D45" s="194" t="str">
        <f>'[2]CAXIAS I'!$F47</f>
        <v>VALOR FIXO</v>
      </c>
      <c r="E45" s="195">
        <f>'[2]CAXIAS I'!$G47</f>
        <v>43917</v>
      </c>
      <c r="F45" s="195">
        <f>'[2]CAXIAS I'!$H47</f>
        <v>44231</v>
      </c>
      <c r="G45" s="196" t="str">
        <f>'[2]CAXIAS I'!$I47</f>
        <v>-</v>
      </c>
      <c r="H45" s="197">
        <f>'[2]CAXIAS I'!$J47</f>
        <v>199.81</v>
      </c>
      <c r="I45" s="201">
        <f>'[2]CAXIAS I'!$K47</f>
        <v>0</v>
      </c>
    </row>
    <row r="46" spans="1:9">
      <c r="A46" s="205" t="str">
        <f>'[2]CAXIAS I'!$C48</f>
        <v>LOCAÇÃO DE EQUIPAMENTOS DE INFORMÁTICA</v>
      </c>
      <c r="B46" s="193" t="str">
        <f>'[2]CAXIAS I'!$D48</f>
        <v xml:space="preserve">MITSUKAWA BRASIL COMERCIAL EIRELI ME  </v>
      </c>
      <c r="C46" s="192" t="str">
        <f>'[2]CAXIAS I'!$E48</f>
        <v>10.634.531/0002-70</v>
      </c>
      <c r="D46" s="194" t="str">
        <f>'[2]CAXIAS I'!$F48</f>
        <v>VALOR FIXO</v>
      </c>
      <c r="E46" s="195">
        <f>'[2]CAXIAS I'!$G48</f>
        <v>43917</v>
      </c>
      <c r="F46" s="195" t="str">
        <f>'[2]CAXIAS I'!$H48</f>
        <v>INDETERMINADO</v>
      </c>
      <c r="G46" s="196">
        <f>'[2]CAXIAS I'!$I48</f>
        <v>1225</v>
      </c>
      <c r="H46" s="197">
        <f>'[2]CAXIAS I'!$J48</f>
        <v>1225</v>
      </c>
      <c r="I46" s="201">
        <f>'[2]CAXIAS I'!$K48</f>
        <v>72310</v>
      </c>
    </row>
    <row r="47" spans="1:9">
      <c r="A47" s="205" t="str">
        <f>'[2]CAXIAS I'!$C49</f>
        <v>LOCAÇÃO DE EQUIPAMENTOS DE INFORMÁTICA</v>
      </c>
      <c r="B47" s="193" t="str">
        <f>'[2]CAXIAS I'!$D49</f>
        <v xml:space="preserve">MITSUKAWA BRASIL COMERCIAL EIRELI ME  </v>
      </c>
      <c r="C47" s="192" t="str">
        <f>'[2]CAXIAS I'!$E49</f>
        <v>10.634.531/0002-70</v>
      </c>
      <c r="D47" s="194" t="str">
        <f>'[2]CAXIAS I'!$F49</f>
        <v>VALOR FIXO</v>
      </c>
      <c r="E47" s="195">
        <f>'[2]CAXIAS I'!$G49</f>
        <v>43917</v>
      </c>
      <c r="F47" s="195" t="str">
        <f>'[2]CAXIAS I'!$H49</f>
        <v>INDETERMINADO</v>
      </c>
      <c r="G47" s="196">
        <f>'[2]CAXIAS I'!$I49</f>
        <v>1225</v>
      </c>
      <c r="H47" s="197">
        <f>'[2]CAXIAS I'!$J49</f>
        <v>1225</v>
      </c>
      <c r="I47" s="201">
        <f>'[2]CAXIAS I'!$K49</f>
        <v>70909</v>
      </c>
    </row>
    <row r="48" spans="1:9">
      <c r="A48" s="205" t="str">
        <f>'[2]CAXIAS I'!$C50</f>
        <v>SERVIÇOS DE TRANSPORTES E FRETE</v>
      </c>
      <c r="B48" s="193" t="str">
        <f>'[2]CAXIAS I'!$D50</f>
        <v>TALENTOS MUDANÇAS</v>
      </c>
      <c r="C48" s="192" t="str">
        <f>'[2]CAXIAS I'!$E50</f>
        <v>13.250.500/0001-23</v>
      </c>
      <c r="D48" s="194" t="str">
        <f>'[2]CAXIAS I'!$F50</f>
        <v>VALOR FIXO</v>
      </c>
      <c r="E48" s="195">
        <f>'[2]CAXIAS I'!$G50</f>
        <v>43917</v>
      </c>
      <c r="F48" s="195" t="str">
        <f>'[2]CAXIAS I'!$H50</f>
        <v>INDETERMINADO</v>
      </c>
      <c r="G48" s="196" t="str">
        <f>'[2]CAXIAS I'!$I50</f>
        <v>-</v>
      </c>
      <c r="H48" s="197">
        <f>'[2]CAXIAS I'!$J50</f>
        <v>300</v>
      </c>
      <c r="I48" s="201">
        <f>'[2]CAXIAS I'!$K50</f>
        <v>72307</v>
      </c>
    </row>
    <row r="49" spans="1:9">
      <c r="A49" s="205" t="str">
        <f>'[2]CAXIAS I'!$C51</f>
        <v>SERVIÇO DE LABORATÓRIO</v>
      </c>
      <c r="B49" s="193" t="str">
        <f>'[2]CAXIAS I'!$D51</f>
        <v>FLUXO DIAGNÓSTICOS</v>
      </c>
      <c r="C49" s="192" t="str">
        <f>'[2]CAXIAS I'!$E51</f>
        <v>07.384.701/0001-10</v>
      </c>
      <c r="D49" s="194" t="str">
        <f>'[2]CAXIAS I'!$F51</f>
        <v>VALOR FIXO</v>
      </c>
      <c r="E49" s="195">
        <f>'[2]CAXIAS I'!$G51</f>
        <v>43952</v>
      </c>
      <c r="F49" s="195" t="str">
        <f>'[2]CAXIAS I'!$H51</f>
        <v>INDETERMINADO</v>
      </c>
      <c r="G49" s="196">
        <f>'[2]CAXIAS I'!$I51</f>
        <v>60000</v>
      </c>
      <c r="H49" s="197">
        <f>'[2]CAXIAS I'!$J51</f>
        <v>56310</v>
      </c>
      <c r="I49" s="201">
        <f>'[2]CAXIAS I'!$K51</f>
        <v>72301</v>
      </c>
    </row>
    <row r="50" spans="1:9">
      <c r="A50" s="205" t="str">
        <f>'[2]CAXIAS I'!$C52</f>
        <v>SERVIÇO DE DETETIZAÇÃO</v>
      </c>
      <c r="B50" s="193" t="str">
        <f>'[2]CAXIAS I'!$D52</f>
        <v>KOLOMAN CONTROLE DE PRAGAS URBANAS LTDA ME</v>
      </c>
      <c r="C50" s="192" t="str">
        <f>'[2]CAXIAS I'!$E52</f>
        <v>02.858.244/0001-35</v>
      </c>
      <c r="D50" s="194" t="str">
        <f>'[2]CAXIAS I'!$F52</f>
        <v>VALOR FIXO</v>
      </c>
      <c r="E50" s="195" t="str">
        <f>'[2]CAXIAS I'!$G52</f>
        <v>ENTREGA</v>
      </c>
      <c r="F50" s="195" t="str">
        <f>'[2]CAXIAS I'!$H52</f>
        <v>INDETERMINADO</v>
      </c>
      <c r="G50" s="196">
        <f>'[2]CAXIAS I'!$I52</f>
        <v>0</v>
      </c>
      <c r="H50" s="197">
        <f>'[2]CAXIAS I'!$J52</f>
        <v>1335</v>
      </c>
      <c r="I50" s="201">
        <f>'[2]CAXIAS I'!$K52</f>
        <v>72703</v>
      </c>
    </row>
    <row r="51" spans="1:9">
      <c r="A51" s="205" t="str">
        <f>'[2]CAXIAS I'!$C53</f>
        <v>SERVIÇOS MÉDICOS E HOSPITALARES</v>
      </c>
      <c r="B51" s="193" t="str">
        <f>'[2]CAXIAS I'!$D53</f>
        <v>MEDPLUS</v>
      </c>
      <c r="C51" s="192" t="str">
        <f>'[2]CAXIAS I'!$E53</f>
        <v>27.243.049/0001-21</v>
      </c>
      <c r="D51" s="194" t="str">
        <f>'[2]CAXIAS I'!$F53</f>
        <v>VALOR FIXO</v>
      </c>
      <c r="E51" s="195">
        <f>'[2]CAXIAS I'!$G53</f>
        <v>43916</v>
      </c>
      <c r="F51" s="195" t="str">
        <f>'[2]CAXIAS I'!$H53</f>
        <v>INDETERMINADO</v>
      </c>
      <c r="G51" s="196">
        <f>'[2]CAXIAS I'!$I53</f>
        <v>595050</v>
      </c>
      <c r="H51" s="197">
        <f>'[2]CAXIAS I'!$J53</f>
        <v>535719.26</v>
      </c>
      <c r="I51" s="201">
        <f>'[2]CAXIAS I'!$K53</f>
        <v>72101</v>
      </c>
    </row>
    <row r="52" spans="1:9">
      <c r="A52" s="205" t="str">
        <f>'[2]CAXIAS I'!$C54</f>
        <v>SERVIÇOS DE TRANSPORTES E FRETE</v>
      </c>
      <c r="B52" s="193" t="str">
        <f>'[2]CAXIAS I'!$D54</f>
        <v>TALENTOS MUDANÇAS</v>
      </c>
      <c r="C52" s="192" t="str">
        <f>'[2]CAXIAS I'!$E54</f>
        <v>13.250.500/0001-23</v>
      </c>
      <c r="D52" s="194" t="str">
        <f>'[2]CAXIAS I'!$F54</f>
        <v>VALOR FIXO</v>
      </c>
      <c r="E52" s="195">
        <f>'[2]CAXIAS I'!$G54</f>
        <v>43917</v>
      </c>
      <c r="F52" s="195" t="str">
        <f>'[2]CAXIAS I'!$H54</f>
        <v>INDETERMINADO</v>
      </c>
      <c r="G52" s="196" t="str">
        <f>'[2]CAXIAS I'!$I54</f>
        <v>-</v>
      </c>
      <c r="H52" s="197">
        <f>'[2]CAXIAS I'!$J54</f>
        <v>500</v>
      </c>
      <c r="I52" s="201">
        <f>'[2]CAXIAS I'!$K54</f>
        <v>72307</v>
      </c>
    </row>
    <row r="53" spans="1:9">
      <c r="A53" s="205" t="str">
        <f>'[2]CAXIAS I'!$C55</f>
        <v>SERVIÇO DE ENGENHARIA CLINICA</v>
      </c>
      <c r="B53" s="193" t="str">
        <f>'[2]CAXIAS I'!$D55</f>
        <v>NARCOMINAS ASSISTÊNCIA TECNICA LTDA</v>
      </c>
      <c r="C53" s="192" t="str">
        <f>'[2]CAXIAS I'!$E55</f>
        <v>04.740.449/0001-47</v>
      </c>
      <c r="D53" s="194" t="str">
        <f>'[2]CAXIAS I'!$F55</f>
        <v>VALOR FIXO</v>
      </c>
      <c r="E53" s="195">
        <f>'[2]CAXIAS I'!$G55</f>
        <v>43917</v>
      </c>
      <c r="F53" s="195" t="str">
        <f>'[2]CAXIAS I'!$H55</f>
        <v>INDETERMINADO</v>
      </c>
      <c r="G53" s="196">
        <f>'[2]CAXIAS I'!$I55</f>
        <v>4250</v>
      </c>
      <c r="H53" s="197">
        <f>'[2]CAXIAS I'!$J55</f>
        <v>4250</v>
      </c>
      <c r="I53" s="201">
        <f>'[2]CAXIAS I'!$K55</f>
        <v>70207</v>
      </c>
    </row>
    <row r="54" spans="1:9">
      <c r="A54" s="205" t="str">
        <f>'[2]CAXIAS I'!$C56</f>
        <v>SERVIÇO DE ENGENHARIA CLINICA</v>
      </c>
      <c r="B54" s="193" t="str">
        <f>'[2]CAXIAS I'!$D56</f>
        <v>NARCOMINAS ASSISTÊNCIA TECNICA LTDA</v>
      </c>
      <c r="C54" s="192" t="str">
        <f>'[2]CAXIAS I'!$E56</f>
        <v>04.740.449/0001-47</v>
      </c>
      <c r="D54" s="194" t="str">
        <f>'[2]CAXIAS I'!$F56</f>
        <v>VALOR FIXO</v>
      </c>
      <c r="E54" s="195">
        <f>'[2]CAXIAS I'!$G56</f>
        <v>43917</v>
      </c>
      <c r="F54" s="195" t="str">
        <f>'[2]CAXIAS I'!$H56</f>
        <v>INDETERMINADO</v>
      </c>
      <c r="G54" s="196">
        <f>'[2]CAXIAS I'!$I56</f>
        <v>4250</v>
      </c>
      <c r="H54" s="197">
        <f>'[2]CAXIAS I'!$J56</f>
        <v>4250</v>
      </c>
      <c r="I54" s="201">
        <f>'[2]CAXIAS I'!$K56</f>
        <v>70911</v>
      </c>
    </row>
    <row r="55" spans="1:9">
      <c r="A55" s="205" t="e">
        <f>'[2]CAXIAS I'!#REF!</f>
        <v>#REF!</v>
      </c>
      <c r="B55" s="193">
        <f>'[2]CAXIAS I'!$D57</f>
        <v>0</v>
      </c>
      <c r="C55" s="192">
        <f>'[2]CAXIAS I'!$E57</f>
        <v>0</v>
      </c>
      <c r="D55" s="194">
        <f>'[2]CAXIAS I'!$F57</f>
        <v>0</v>
      </c>
      <c r="E55" s="195">
        <f>'[2]CAXIAS I'!$G57</f>
        <v>0</v>
      </c>
      <c r="F55" s="195">
        <f>'[2]CAXIAS I'!$H57</f>
        <v>0</v>
      </c>
      <c r="G55" s="196">
        <f>'[2]CAXIAS I'!$I57</f>
        <v>0</v>
      </c>
      <c r="H55" s="197">
        <f>'[2]CAXIAS I'!$J57</f>
        <v>0</v>
      </c>
      <c r="I55" s="201">
        <f>'[2]CAXIAS I'!$K57</f>
        <v>0</v>
      </c>
    </row>
    <row r="56" spans="1:9">
      <c r="A56" s="205" t="e">
        <f>'[2]CAXIAS I'!#REF!</f>
        <v>#REF!</v>
      </c>
      <c r="B56" s="193">
        <f>'[2]CAXIAS I'!$D58</f>
        <v>0</v>
      </c>
      <c r="C56" s="192">
        <f>'[2]CAXIAS I'!$E58</f>
        <v>0</v>
      </c>
      <c r="D56" s="194">
        <f>'[2]CAXIAS I'!$F58</f>
        <v>0</v>
      </c>
      <c r="E56" s="195">
        <f>'[2]CAXIAS I'!$G58</f>
        <v>0</v>
      </c>
      <c r="F56" s="195">
        <f>'[2]CAXIAS I'!$H58</f>
        <v>0</v>
      </c>
      <c r="G56" s="196">
        <f>'[2]CAXIAS I'!$I58</f>
        <v>0</v>
      </c>
      <c r="H56" s="197">
        <f>'[2]CAXIAS I'!$J58</f>
        <v>0</v>
      </c>
      <c r="I56" s="201">
        <f>'[2]CAXIAS I'!$K58</f>
        <v>0</v>
      </c>
    </row>
    <row r="57" spans="1:9">
      <c r="A57" s="205" t="e">
        <f>'[2]CAXIAS I'!#REF!</f>
        <v>#REF!</v>
      </c>
      <c r="B57" s="193">
        <f>'[2]CAXIAS I'!$D59</f>
        <v>0</v>
      </c>
      <c r="C57" s="192">
        <f>'[2]CAXIAS I'!$E59</f>
        <v>0</v>
      </c>
      <c r="D57" s="194">
        <f>'[2]CAXIAS I'!$F59</f>
        <v>0</v>
      </c>
      <c r="E57" s="195">
        <f>'[2]CAXIAS I'!$G59</f>
        <v>0</v>
      </c>
      <c r="F57" s="195">
        <f>'[2]CAXIAS I'!$H59</f>
        <v>0</v>
      </c>
      <c r="G57" s="196">
        <f>'[2]CAXIAS I'!$I59</f>
        <v>0</v>
      </c>
      <c r="H57" s="197">
        <f>'[2]CAXIAS I'!$J59</f>
        <v>0</v>
      </c>
      <c r="I57" s="201">
        <f>'[2]CAXIAS I'!$K59</f>
        <v>0</v>
      </c>
    </row>
    <row r="58" spans="1:9">
      <c r="A58" s="205" t="e">
        <f>'[2]CAXIAS I'!#REF!</f>
        <v>#REF!</v>
      </c>
      <c r="B58" s="193">
        <f>'[2]CAXIAS I'!$D60</f>
        <v>0</v>
      </c>
      <c r="C58" s="192">
        <f>'[2]CAXIAS I'!$E60</f>
        <v>0</v>
      </c>
      <c r="D58" s="194">
        <f>'[2]CAXIAS I'!$F60</f>
        <v>0</v>
      </c>
      <c r="E58" s="195">
        <f>'[2]CAXIAS I'!$G60</f>
        <v>0</v>
      </c>
      <c r="F58" s="195">
        <f>'[2]CAXIAS I'!$H60</f>
        <v>0</v>
      </c>
      <c r="G58" s="196">
        <f>'[2]CAXIAS I'!$I60</f>
        <v>0</v>
      </c>
      <c r="H58" s="197">
        <f>'[2]CAXIAS I'!$J60</f>
        <v>0</v>
      </c>
      <c r="I58" s="201">
        <f>'[2]CAXIAS I'!$K60</f>
        <v>0</v>
      </c>
    </row>
    <row r="59" spans="1:9">
      <c r="A59" s="205" t="e">
        <f>'[2]CAXIAS I'!#REF!</f>
        <v>#REF!</v>
      </c>
      <c r="B59" s="193">
        <f>'[2]CAXIAS I'!$D61</f>
        <v>0</v>
      </c>
      <c r="C59" s="192">
        <f>'[2]CAXIAS I'!$E61</f>
        <v>0</v>
      </c>
      <c r="D59" s="194">
        <f>'[2]CAXIAS I'!$F61</f>
        <v>0</v>
      </c>
      <c r="E59" s="195">
        <f>'[2]CAXIAS I'!$G61</f>
        <v>0</v>
      </c>
      <c r="F59" s="195">
        <f>'[2]CAXIAS I'!$H61</f>
        <v>0</v>
      </c>
      <c r="G59" s="196">
        <f>'[2]CAXIAS I'!$I61</f>
        <v>0</v>
      </c>
      <c r="H59" s="197">
        <f>'[2]CAXIAS I'!$J61</f>
        <v>0</v>
      </c>
      <c r="I59" s="201">
        <f>'[2]CAXIAS I'!$K61</f>
        <v>0</v>
      </c>
    </row>
    <row r="60" spans="1:9">
      <c r="A60" s="205" t="e">
        <f>'[2]CAXIAS I'!#REF!</f>
        <v>#REF!</v>
      </c>
      <c r="B60" s="193">
        <f>'[2]CAXIAS I'!$D62</f>
        <v>0</v>
      </c>
      <c r="C60" s="192">
        <f>'[2]CAXIAS I'!$E62</f>
        <v>0</v>
      </c>
      <c r="D60" s="194">
        <f>'[2]CAXIAS I'!$F62</f>
        <v>0</v>
      </c>
      <c r="E60" s="195">
        <f>'[2]CAXIAS I'!$G62</f>
        <v>0</v>
      </c>
      <c r="F60" s="195">
        <f>'[2]CAXIAS I'!$H62</f>
        <v>0</v>
      </c>
      <c r="G60" s="196">
        <f>'[2]CAXIAS I'!$I62</f>
        <v>0</v>
      </c>
      <c r="H60" s="197">
        <f>'[2]CAXIAS I'!$J62</f>
        <v>0</v>
      </c>
      <c r="I60" s="201">
        <f>'[2]CAXIAS I'!$K62</f>
        <v>0</v>
      </c>
    </row>
    <row r="61" spans="1:9" ht="15.75">
      <c r="A61" s="477"/>
      <c r="B61" s="477"/>
      <c r="C61" s="477"/>
      <c r="D61" s="477"/>
      <c r="E61" s="477"/>
      <c r="F61" s="477"/>
      <c r="G61" s="190">
        <f>SUM(G7:G60)</f>
        <v>979387.58000000007</v>
      </c>
      <c r="H61" s="191">
        <f>SUM(H7:H60)</f>
        <v>964277.19</v>
      </c>
      <c r="I61" s="202"/>
    </row>
    <row r="63" spans="1:9" ht="15.75">
      <c r="A63" s="470" t="s">
        <v>133</v>
      </c>
      <c r="B63" s="471"/>
      <c r="C63" s="471"/>
      <c r="D63" s="471"/>
      <c r="E63" s="471"/>
      <c r="F63" s="471"/>
      <c r="G63" s="471"/>
      <c r="H63" s="471"/>
      <c r="I63" s="203"/>
    </row>
    <row r="64" spans="1:9" ht="15.75">
      <c r="A64" s="470" t="s">
        <v>134</v>
      </c>
      <c r="B64" s="471"/>
      <c r="C64" s="471"/>
      <c r="D64" s="471"/>
      <c r="E64" s="471"/>
      <c r="F64" s="471"/>
      <c r="G64" s="471"/>
      <c r="H64" s="471"/>
      <c r="I64" s="203"/>
    </row>
    <row r="65" spans="1:9" ht="15.75">
      <c r="A65" s="470" t="s">
        <v>135</v>
      </c>
      <c r="B65" s="471"/>
      <c r="C65" s="471"/>
      <c r="D65" s="471"/>
      <c r="E65" s="471"/>
      <c r="F65" s="471"/>
      <c r="G65" s="471"/>
      <c r="H65" s="471"/>
      <c r="I65" s="203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79" t="str">
        <f>INICIO!A3</f>
        <v>UNIDADE: P. S. MIRACATU/SP E SEDE ADM. MIRACATU/SP</v>
      </c>
      <c r="B1" s="480"/>
      <c r="C1" s="480"/>
      <c r="D1" s="480"/>
      <c r="E1" s="480"/>
      <c r="F1" s="480"/>
      <c r="G1" s="480"/>
      <c r="H1" s="480"/>
      <c r="I1" s="73"/>
      <c r="J1" s="73"/>
      <c r="K1" s="74"/>
      <c r="L1" s="88" t="str">
        <f>INICIO!A4</f>
        <v>MÊS: 06/2023</v>
      </c>
    </row>
    <row r="2" spans="1:12">
      <c r="A2" s="481" t="str">
        <f>INICIO!A3</f>
        <v>UNIDADE: P. S. MIRACATU/SP E SEDE ADM. MIRACATU/SP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3"/>
    </row>
    <row r="3" spans="1:12">
      <c r="A3" s="484" t="s">
        <v>136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6"/>
    </row>
    <row r="4" spans="1:12">
      <c r="A4" s="487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9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490" t="s">
        <v>149</v>
      </c>
      <c r="B51" s="491"/>
      <c r="C51" s="491"/>
      <c r="D51" s="491"/>
      <c r="E51" s="492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78" t="s">
        <v>150</v>
      </c>
      <c r="B53" s="478"/>
      <c r="C53" s="478"/>
      <c r="D53" s="478"/>
      <c r="E53" s="478"/>
      <c r="F53" s="478"/>
      <c r="G53" s="478"/>
      <c r="H53" s="478"/>
      <c r="I53" s="478"/>
      <c r="J53" s="478"/>
      <c r="K53" s="57"/>
      <c r="L53" s="57"/>
    </row>
    <row r="54" spans="1:12" ht="15.75">
      <c r="A54" s="478"/>
      <c r="B54" s="478"/>
      <c r="C54" s="478"/>
      <c r="D54" s="478"/>
      <c r="E54" s="478"/>
      <c r="F54" s="478"/>
      <c r="G54" s="478"/>
      <c r="H54" s="478"/>
      <c r="I54" s="478"/>
      <c r="J54" s="478"/>
      <c r="K54" s="57"/>
      <c r="L54" s="57"/>
    </row>
    <row r="55" spans="1:12" ht="15.75">
      <c r="A55" s="478"/>
      <c r="B55" s="478"/>
      <c r="C55" s="478"/>
      <c r="D55" s="478"/>
      <c r="E55" s="478"/>
      <c r="F55" s="478"/>
      <c r="G55" s="478"/>
      <c r="H55" s="478"/>
      <c r="I55" s="478"/>
      <c r="J55" s="478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96" t="str">
        <f>INICIO!A2</f>
        <v>OS: INSTITUTO DIVA ALVES DO BRASIL - IDAB</v>
      </c>
      <c r="B1" s="497"/>
      <c r="C1" s="497"/>
      <c r="D1" s="497"/>
      <c r="E1" s="497"/>
      <c r="F1" s="127" t="str">
        <f>INICIO!A4</f>
        <v>MÊS: 06/2023</v>
      </c>
    </row>
    <row r="2" spans="1:6">
      <c r="A2" s="498" t="str">
        <f>INICIO!A3</f>
        <v>UNIDADE: P. S. MIRACATU/SP E SEDE ADM. MIRACATU/SP</v>
      </c>
      <c r="B2" s="499"/>
      <c r="C2" s="499"/>
      <c r="D2" s="499"/>
      <c r="E2" s="499"/>
      <c r="F2" s="500"/>
    </row>
    <row r="3" spans="1:6">
      <c r="A3" s="501" t="s">
        <v>168</v>
      </c>
      <c r="B3" s="502"/>
      <c r="C3" s="502"/>
      <c r="D3" s="502"/>
      <c r="E3" s="502"/>
      <c r="F3" s="503"/>
    </row>
    <row r="4" spans="1:6">
      <c r="A4" s="504"/>
      <c r="B4" s="505"/>
      <c r="C4" s="505"/>
      <c r="D4" s="505"/>
      <c r="E4" s="505"/>
      <c r="F4" s="506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493" t="s">
        <v>149</v>
      </c>
      <c r="B55" s="494"/>
      <c r="C55" s="494"/>
      <c r="D55" s="495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8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7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6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6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6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6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6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6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6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6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6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6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6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6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6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6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6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6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6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6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6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6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6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6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6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6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6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6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6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6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6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6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6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6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6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6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6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6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6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6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6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6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6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6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6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6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6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6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6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6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6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6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6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6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6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6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6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6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6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6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6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6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6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6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6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6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6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6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6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6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6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6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6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6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6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6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6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6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6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6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6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6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6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6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6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6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6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6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6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6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6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6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6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6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6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6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6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6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6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6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6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6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6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6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6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6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6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6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6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6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6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6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6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6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6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6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6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6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6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6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6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6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6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6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6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6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6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6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6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6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6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6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6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6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6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6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6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6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6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6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6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6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6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6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6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6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6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6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6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6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6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6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6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6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6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6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6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6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6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6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6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6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6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6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6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6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6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6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6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6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6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6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6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6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6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6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6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6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6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6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6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6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6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6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6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6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6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6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6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6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6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6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6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6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6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6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6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6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6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6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6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6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6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6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6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6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6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6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6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6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6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6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6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6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6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6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6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6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6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6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6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6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6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6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6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6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6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6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6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6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46" workbookViewId="0">
      <selection activeCell="A57" sqref="A57"/>
    </sheetView>
  </sheetViews>
  <sheetFormatPr defaultColWidth="8.7109375" defaultRowHeight="15"/>
  <cols>
    <col min="1" max="1" width="44.7109375" style="271" bestFit="1" customWidth="1"/>
    <col min="2" max="2" width="8.140625" style="271" bestFit="1" customWidth="1"/>
    <col min="3" max="3" width="67.5703125" style="271" bestFit="1" customWidth="1"/>
    <col min="4" max="4" width="18.7109375" style="210" bestFit="1" customWidth="1"/>
    <col min="5" max="5" width="16.28515625" style="210" bestFit="1" customWidth="1"/>
    <col min="6" max="16384" width="8.7109375" style="210"/>
  </cols>
  <sheetData>
    <row r="1" spans="1:5">
      <c r="A1" s="298"/>
      <c r="B1" s="511"/>
      <c r="C1" s="512"/>
      <c r="D1" s="269"/>
      <c r="E1" s="269"/>
    </row>
    <row r="2" spans="1:5">
      <c r="A2" s="299"/>
      <c r="B2" s="456" t="s">
        <v>243</v>
      </c>
      <c r="C2" s="513"/>
    </row>
    <row r="3" spans="1:5" ht="15.75" thickBot="1">
      <c r="A3" s="300"/>
      <c r="B3" s="514"/>
      <c r="C3" s="515"/>
    </row>
    <row r="4" spans="1:5">
      <c r="A4" s="301" t="s">
        <v>1219</v>
      </c>
      <c r="B4" s="301" t="s">
        <v>54</v>
      </c>
      <c r="C4" s="301" t="s">
        <v>55</v>
      </c>
    </row>
    <row r="5" spans="1:5">
      <c r="A5" s="302"/>
      <c r="B5" s="302">
        <v>1</v>
      </c>
      <c r="C5" s="303" t="s">
        <v>60</v>
      </c>
    </row>
    <row r="6" spans="1:5">
      <c r="A6" s="304" t="s">
        <v>1265</v>
      </c>
      <c r="B6" s="305" t="s">
        <v>17</v>
      </c>
      <c r="C6" s="306" t="s">
        <v>1266</v>
      </c>
    </row>
    <row r="7" spans="1:5">
      <c r="A7" s="304" t="s">
        <v>1267</v>
      </c>
      <c r="B7" s="305" t="s">
        <v>17</v>
      </c>
      <c r="C7" s="306" t="s">
        <v>1266</v>
      </c>
    </row>
    <row r="8" spans="1:5">
      <c r="A8" s="307" t="s">
        <v>1268</v>
      </c>
      <c r="B8" s="305" t="s">
        <v>20</v>
      </c>
      <c r="C8" s="306" t="s">
        <v>1269</v>
      </c>
    </row>
    <row r="9" spans="1:5">
      <c r="A9" s="308" t="s">
        <v>1270</v>
      </c>
      <c r="B9" s="305" t="s">
        <v>20</v>
      </c>
      <c r="C9" s="306" t="s">
        <v>1269</v>
      </c>
    </row>
    <row r="10" spans="1:5">
      <c r="A10" s="304" t="s">
        <v>1271</v>
      </c>
      <c r="B10" s="305" t="s">
        <v>22</v>
      </c>
      <c r="C10" s="306" t="s">
        <v>1271</v>
      </c>
    </row>
    <row r="11" spans="1:5">
      <c r="A11" s="304" t="s">
        <v>198</v>
      </c>
      <c r="B11" s="305" t="s">
        <v>23</v>
      </c>
      <c r="C11" s="306" t="s">
        <v>198</v>
      </c>
    </row>
    <row r="12" spans="1:5">
      <c r="A12" s="304" t="s">
        <v>1272</v>
      </c>
      <c r="B12" s="305" t="s">
        <v>245</v>
      </c>
      <c r="C12" s="306" t="s">
        <v>246</v>
      </c>
    </row>
    <row r="13" spans="1:5">
      <c r="A13" s="308" t="s">
        <v>1273</v>
      </c>
      <c r="B13" s="305" t="s">
        <v>245</v>
      </c>
      <c r="C13" s="306" t="s">
        <v>246</v>
      </c>
    </row>
    <row r="14" spans="1:5">
      <c r="A14" s="304" t="s">
        <v>1274</v>
      </c>
      <c r="B14" s="305" t="s">
        <v>245</v>
      </c>
      <c r="C14" s="306" t="s">
        <v>246</v>
      </c>
    </row>
    <row r="15" spans="1:5">
      <c r="A15" s="304" t="s">
        <v>1275</v>
      </c>
      <c r="B15" s="305" t="s">
        <v>245</v>
      </c>
      <c r="C15" s="306" t="s">
        <v>246</v>
      </c>
    </row>
    <row r="16" spans="1:5">
      <c r="A16" s="308" t="s">
        <v>1276</v>
      </c>
      <c r="B16" s="305" t="s">
        <v>245</v>
      </c>
      <c r="C16" s="306" t="s">
        <v>246</v>
      </c>
    </row>
    <row r="17" spans="1:3">
      <c r="A17" s="304" t="s">
        <v>1220</v>
      </c>
      <c r="B17" s="305" t="s">
        <v>245</v>
      </c>
      <c r="C17" s="306" t="s">
        <v>246</v>
      </c>
    </row>
    <row r="18" spans="1:3">
      <c r="A18" s="304"/>
      <c r="B18" s="305" t="s">
        <v>247</v>
      </c>
      <c r="C18" s="306" t="s">
        <v>248</v>
      </c>
    </row>
    <row r="19" spans="1:3">
      <c r="A19" s="304"/>
      <c r="B19" s="305" t="s">
        <v>249</v>
      </c>
      <c r="C19" s="306" t="s">
        <v>1277</v>
      </c>
    </row>
    <row r="20" spans="1:3">
      <c r="A20" s="304"/>
      <c r="B20" s="305" t="s">
        <v>251</v>
      </c>
      <c r="C20" s="306" t="s">
        <v>21</v>
      </c>
    </row>
    <row r="21" spans="1:3">
      <c r="A21" s="309"/>
      <c r="B21" s="305" t="s">
        <v>252</v>
      </c>
      <c r="C21" s="306" t="s">
        <v>1278</v>
      </c>
    </row>
    <row r="22" spans="1:3">
      <c r="A22" s="309"/>
      <c r="B22" s="305" t="s">
        <v>290</v>
      </c>
      <c r="C22" s="306" t="s">
        <v>253</v>
      </c>
    </row>
    <row r="23" spans="1:3">
      <c r="A23" s="309"/>
      <c r="B23" s="310" t="s">
        <v>251</v>
      </c>
      <c r="C23" s="311" t="s">
        <v>1279</v>
      </c>
    </row>
    <row r="24" spans="1:3">
      <c r="A24" s="309"/>
      <c r="B24" s="310" t="s">
        <v>252</v>
      </c>
      <c r="C24" s="311" t="s">
        <v>253</v>
      </c>
    </row>
    <row r="25" spans="1:3">
      <c r="A25" s="304" t="s">
        <v>1280</v>
      </c>
      <c r="B25" s="310" t="s">
        <v>290</v>
      </c>
      <c r="C25" s="311" t="s">
        <v>1281</v>
      </c>
    </row>
    <row r="26" spans="1:3">
      <c r="A26" s="312"/>
      <c r="B26" s="312"/>
      <c r="C26" s="313" t="s">
        <v>254</v>
      </c>
    </row>
    <row r="27" spans="1:3">
      <c r="A27" s="302"/>
      <c r="B27" s="302">
        <v>2</v>
      </c>
      <c r="C27" s="303" t="s">
        <v>255</v>
      </c>
    </row>
    <row r="28" spans="1:3">
      <c r="A28" s="304" t="s">
        <v>256</v>
      </c>
      <c r="B28" s="314" t="s">
        <v>24</v>
      </c>
      <c r="C28" s="315" t="s">
        <v>256</v>
      </c>
    </row>
    <row r="29" spans="1:3">
      <c r="A29" s="304" t="s">
        <v>1221</v>
      </c>
      <c r="B29" s="314" t="s">
        <v>25</v>
      </c>
      <c r="C29" s="315" t="s">
        <v>257</v>
      </c>
    </row>
    <row r="30" spans="1:3">
      <c r="A30" s="304" t="s">
        <v>1282</v>
      </c>
      <c r="B30" s="314" t="s">
        <v>26</v>
      </c>
      <c r="C30" s="315" t="s">
        <v>1283</v>
      </c>
    </row>
    <row r="31" spans="1:3">
      <c r="A31" s="307" t="s">
        <v>1284</v>
      </c>
      <c r="B31" s="314" t="s">
        <v>292</v>
      </c>
      <c r="C31" s="315" t="s">
        <v>1285</v>
      </c>
    </row>
    <row r="32" spans="1:3">
      <c r="A32" s="308" t="s">
        <v>1286</v>
      </c>
      <c r="B32" s="314" t="s">
        <v>294</v>
      </c>
      <c r="C32" s="315" t="s">
        <v>295</v>
      </c>
    </row>
    <row r="33" spans="1:3">
      <c r="A33" s="304" t="s">
        <v>1287</v>
      </c>
      <c r="B33" s="314" t="s">
        <v>296</v>
      </c>
      <c r="C33" s="315" t="s">
        <v>297</v>
      </c>
    </row>
    <row r="34" spans="1:3">
      <c r="A34" s="304" t="s">
        <v>1288</v>
      </c>
      <c r="B34" s="314" t="s">
        <v>298</v>
      </c>
      <c r="C34" s="304" t="s">
        <v>1289</v>
      </c>
    </row>
    <row r="35" spans="1:3">
      <c r="A35" s="308" t="s">
        <v>1290</v>
      </c>
      <c r="B35" s="314" t="s">
        <v>298</v>
      </c>
      <c r="C35" s="304" t="s">
        <v>1289</v>
      </c>
    </row>
    <row r="36" spans="1:3">
      <c r="A36" s="304" t="s">
        <v>1289</v>
      </c>
      <c r="B36" s="314" t="s">
        <v>298</v>
      </c>
      <c r="C36" s="304" t="s">
        <v>1289</v>
      </c>
    </row>
    <row r="37" spans="1:3">
      <c r="A37" s="312"/>
      <c r="B37" s="312"/>
      <c r="C37" s="313" t="s">
        <v>258</v>
      </c>
    </row>
    <row r="38" spans="1:3">
      <c r="A38" s="302"/>
      <c r="B38" s="302">
        <v>3</v>
      </c>
      <c r="C38" s="303" t="s">
        <v>259</v>
      </c>
    </row>
    <row r="39" spans="1:3">
      <c r="A39" s="304" t="s">
        <v>1291</v>
      </c>
      <c r="B39" s="316" t="s">
        <v>27</v>
      </c>
      <c r="C39" s="317" t="s">
        <v>1292</v>
      </c>
    </row>
    <row r="40" spans="1:3">
      <c r="A40" s="304" t="s">
        <v>1293</v>
      </c>
      <c r="B40" s="316" t="s">
        <v>28</v>
      </c>
      <c r="C40" s="317" t="s">
        <v>1294</v>
      </c>
    </row>
    <row r="41" spans="1:3">
      <c r="A41" s="318"/>
      <c r="B41" s="316" t="s">
        <v>29</v>
      </c>
      <c r="C41" s="317" t="s">
        <v>1295</v>
      </c>
    </row>
    <row r="42" spans="1:3">
      <c r="A42" s="304" t="s">
        <v>1296</v>
      </c>
      <c r="B42" s="316" t="s">
        <v>30</v>
      </c>
      <c r="C42" s="317" t="s">
        <v>36</v>
      </c>
    </row>
    <row r="43" spans="1:3">
      <c r="A43" s="307" t="s">
        <v>1297</v>
      </c>
      <c r="B43" s="316" t="s">
        <v>31</v>
      </c>
      <c r="C43" s="317" t="s">
        <v>1298</v>
      </c>
    </row>
    <row r="44" spans="1:3">
      <c r="A44" s="308" t="s">
        <v>1299</v>
      </c>
      <c r="B44" s="316" t="s">
        <v>32</v>
      </c>
      <c r="C44" s="317" t="s">
        <v>1300</v>
      </c>
    </row>
    <row r="45" spans="1:3">
      <c r="A45" s="304" t="s">
        <v>1301</v>
      </c>
      <c r="B45" s="316" t="s">
        <v>32</v>
      </c>
      <c r="C45" s="317" t="s">
        <v>1300</v>
      </c>
    </row>
    <row r="46" spans="1:3">
      <c r="A46" s="304" t="s">
        <v>1302</v>
      </c>
      <c r="B46" s="316" t="s">
        <v>33</v>
      </c>
      <c r="C46" s="317" t="s">
        <v>262</v>
      </c>
    </row>
    <row r="47" spans="1:3">
      <c r="A47" s="318"/>
      <c r="B47" s="316" t="s">
        <v>34</v>
      </c>
      <c r="C47" s="317" t="s">
        <v>1303</v>
      </c>
    </row>
    <row r="48" spans="1:3">
      <c r="A48" s="304" t="s">
        <v>1304</v>
      </c>
      <c r="B48" s="316" t="s">
        <v>35</v>
      </c>
      <c r="C48" s="317" t="s">
        <v>1305</v>
      </c>
    </row>
    <row r="49" spans="1:3">
      <c r="A49" s="304" t="s">
        <v>1306</v>
      </c>
      <c r="B49" s="316" t="s">
        <v>35</v>
      </c>
      <c r="C49" s="317" t="s">
        <v>1305</v>
      </c>
    </row>
    <row r="50" spans="1:3">
      <c r="A50" s="318"/>
      <c r="B50" s="316" t="s">
        <v>37</v>
      </c>
      <c r="C50" s="317" t="s">
        <v>1307</v>
      </c>
    </row>
    <row r="51" spans="1:3">
      <c r="A51" s="304" t="s">
        <v>1308</v>
      </c>
      <c r="B51" s="316" t="s">
        <v>265</v>
      </c>
      <c r="C51" s="317" t="s">
        <v>1309</v>
      </c>
    </row>
    <row r="52" spans="1:3">
      <c r="A52" s="304" t="s">
        <v>1310</v>
      </c>
      <c r="B52" s="316" t="s">
        <v>267</v>
      </c>
      <c r="C52" s="317" t="s">
        <v>264</v>
      </c>
    </row>
    <row r="53" spans="1:3">
      <c r="A53" s="304" t="s">
        <v>1311</v>
      </c>
      <c r="B53" s="316" t="s">
        <v>38</v>
      </c>
      <c r="C53" s="317" t="s">
        <v>46</v>
      </c>
    </row>
    <row r="54" spans="1:3">
      <c r="A54" s="304" t="s">
        <v>1312</v>
      </c>
      <c r="B54" s="316" t="s">
        <v>269</v>
      </c>
      <c r="C54" s="317" t="s">
        <v>1312</v>
      </c>
    </row>
    <row r="55" spans="1:3">
      <c r="A55" s="304" t="s">
        <v>1313</v>
      </c>
      <c r="B55" s="316" t="s">
        <v>269</v>
      </c>
      <c r="C55" s="317" t="s">
        <v>1313</v>
      </c>
    </row>
    <row r="56" spans="1:3">
      <c r="A56" s="304" t="s">
        <v>1635</v>
      </c>
      <c r="B56" s="316" t="s">
        <v>40</v>
      </c>
      <c r="C56" s="317" t="s">
        <v>1314</v>
      </c>
    </row>
    <row r="57" spans="1:3">
      <c r="A57" s="304" t="s">
        <v>304</v>
      </c>
      <c r="B57" s="316" t="s">
        <v>41</v>
      </c>
      <c r="C57" s="317" t="s">
        <v>304</v>
      </c>
    </row>
    <row r="58" spans="1:3">
      <c r="A58" s="304" t="s">
        <v>1315</v>
      </c>
      <c r="B58" s="316" t="s">
        <v>42</v>
      </c>
      <c r="C58" s="317" t="s">
        <v>1316</v>
      </c>
    </row>
    <row r="59" spans="1:3">
      <c r="A59" s="304" t="s">
        <v>1317</v>
      </c>
      <c r="B59" s="316" t="s">
        <v>45</v>
      </c>
      <c r="C59" s="317" t="s">
        <v>1317</v>
      </c>
    </row>
    <row r="60" spans="1:3">
      <c r="A60" s="304" t="s">
        <v>1222</v>
      </c>
      <c r="B60" s="316" t="s">
        <v>306</v>
      </c>
      <c r="C60" s="317" t="s">
        <v>39</v>
      </c>
    </row>
    <row r="61" spans="1:3">
      <c r="A61" s="318"/>
      <c r="B61" s="316" t="s">
        <v>307</v>
      </c>
      <c r="C61" s="317" t="s">
        <v>271</v>
      </c>
    </row>
    <row r="62" spans="1:3">
      <c r="A62" s="304" t="s">
        <v>1318</v>
      </c>
      <c r="B62" s="316" t="s">
        <v>308</v>
      </c>
      <c r="C62" s="304" t="s">
        <v>1318</v>
      </c>
    </row>
    <row r="63" spans="1:3">
      <c r="A63" s="304" t="s">
        <v>1319</v>
      </c>
      <c r="B63" s="316" t="s">
        <v>310</v>
      </c>
      <c r="C63" s="304" t="s">
        <v>1320</v>
      </c>
    </row>
    <row r="64" spans="1:3">
      <c r="A64" s="304" t="s">
        <v>1321</v>
      </c>
      <c r="B64" s="316" t="s">
        <v>312</v>
      </c>
      <c r="C64" s="304" t="s">
        <v>1321</v>
      </c>
    </row>
    <row r="65" spans="1:3">
      <c r="A65" s="318"/>
      <c r="B65" s="316" t="s">
        <v>314</v>
      </c>
      <c r="C65" s="317" t="s">
        <v>1322</v>
      </c>
    </row>
    <row r="66" spans="1:3">
      <c r="A66" s="318"/>
      <c r="B66" s="316" t="s">
        <v>316</v>
      </c>
      <c r="C66" s="317" t="s">
        <v>270</v>
      </c>
    </row>
    <row r="67" spans="1:3">
      <c r="A67" s="308" t="s">
        <v>1323</v>
      </c>
      <c r="B67" s="316" t="s">
        <v>317</v>
      </c>
      <c r="C67" s="317" t="s">
        <v>318</v>
      </c>
    </row>
    <row r="68" spans="1:3">
      <c r="A68" s="304" t="s">
        <v>1324</v>
      </c>
      <c r="B68" s="316" t="s">
        <v>319</v>
      </c>
      <c r="C68" s="317" t="s">
        <v>320</v>
      </c>
    </row>
    <row r="69" spans="1:3">
      <c r="A69" s="304" t="s">
        <v>1223</v>
      </c>
      <c r="B69" s="316" t="s">
        <v>321</v>
      </c>
      <c r="C69" s="317" t="s">
        <v>322</v>
      </c>
    </row>
    <row r="70" spans="1:3">
      <c r="A70" s="304" t="s">
        <v>1325</v>
      </c>
      <c r="B70" s="316" t="s">
        <v>323</v>
      </c>
      <c r="C70" s="317" t="s">
        <v>324</v>
      </c>
    </row>
    <row r="71" spans="1:3">
      <c r="A71" s="304" t="s">
        <v>1224</v>
      </c>
      <c r="B71" s="316" t="s">
        <v>325</v>
      </c>
      <c r="C71" s="317" t="s">
        <v>326</v>
      </c>
    </row>
    <row r="72" spans="1:3">
      <c r="A72" s="304" t="s">
        <v>226</v>
      </c>
      <c r="B72" s="316" t="s">
        <v>327</v>
      </c>
      <c r="C72" s="317" t="s">
        <v>226</v>
      </c>
    </row>
    <row r="73" spans="1:3">
      <c r="A73" s="304" t="s">
        <v>1326</v>
      </c>
      <c r="B73" s="316" t="s">
        <v>328</v>
      </c>
      <c r="C73" s="317" t="s">
        <v>1326</v>
      </c>
    </row>
    <row r="74" spans="1:3">
      <c r="A74" s="304" t="s">
        <v>1521</v>
      </c>
      <c r="B74" s="316" t="s">
        <v>328</v>
      </c>
      <c r="C74" s="317" t="s">
        <v>1326</v>
      </c>
    </row>
    <row r="75" spans="1:3">
      <c r="A75" s="304" t="s">
        <v>1327</v>
      </c>
      <c r="B75" s="316" t="s">
        <v>1227</v>
      </c>
      <c r="C75" s="304" t="s">
        <v>1327</v>
      </c>
    </row>
    <row r="76" spans="1:3">
      <c r="A76" s="304" t="s">
        <v>1228</v>
      </c>
      <c r="B76" s="316" t="s">
        <v>1229</v>
      </c>
      <c r="C76" s="304" t="s">
        <v>1228</v>
      </c>
    </row>
    <row r="77" spans="1:3">
      <c r="A77" s="304" t="s">
        <v>1328</v>
      </c>
      <c r="B77" s="316" t="s">
        <v>1231</v>
      </c>
      <c r="C77" s="304" t="s">
        <v>1329</v>
      </c>
    </row>
    <row r="78" spans="1:3">
      <c r="A78" s="304" t="s">
        <v>1330</v>
      </c>
      <c r="B78" s="316" t="s">
        <v>1233</v>
      </c>
      <c r="C78" s="304" t="s">
        <v>1331</v>
      </c>
    </row>
    <row r="79" spans="1:3">
      <c r="A79" s="304" t="s">
        <v>1234</v>
      </c>
      <c r="B79" s="316" t="s">
        <v>1235</v>
      </c>
      <c r="C79" s="304" t="s">
        <v>1234</v>
      </c>
    </row>
    <row r="80" spans="1:3">
      <c r="A80" s="304" t="s">
        <v>1332</v>
      </c>
      <c r="B80" s="316" t="s">
        <v>1235</v>
      </c>
      <c r="C80" s="304" t="s">
        <v>1332</v>
      </c>
    </row>
    <row r="81" spans="1:3">
      <c r="A81" s="304" t="s">
        <v>1333</v>
      </c>
      <c r="B81" s="316" t="s">
        <v>1237</v>
      </c>
      <c r="C81" s="304" t="s">
        <v>1333</v>
      </c>
    </row>
    <row r="82" spans="1:3">
      <c r="A82" s="304" t="s">
        <v>1334</v>
      </c>
      <c r="B82" s="316" t="s">
        <v>1239</v>
      </c>
      <c r="C82" s="304" t="s">
        <v>1334</v>
      </c>
    </row>
    <row r="83" spans="1:3">
      <c r="A83" s="304" t="s">
        <v>1335</v>
      </c>
      <c r="B83" s="316" t="s">
        <v>1241</v>
      </c>
      <c r="C83" s="304" t="s">
        <v>1335</v>
      </c>
    </row>
    <row r="84" spans="1:3">
      <c r="A84" s="304" t="s">
        <v>1336</v>
      </c>
      <c r="B84" s="316" t="s">
        <v>1243</v>
      </c>
      <c r="C84" s="304" t="s">
        <v>1336</v>
      </c>
    </row>
    <row r="85" spans="1:3">
      <c r="A85" s="304" t="s">
        <v>1337</v>
      </c>
      <c r="B85" s="316" t="s">
        <v>1245</v>
      </c>
      <c r="C85" s="304" t="s">
        <v>1337</v>
      </c>
    </row>
    <row r="86" spans="1:3">
      <c r="A86" s="304" t="s">
        <v>1338</v>
      </c>
      <c r="B86" s="316" t="s">
        <v>1247</v>
      </c>
      <c r="C86" s="304" t="s">
        <v>1338</v>
      </c>
    </row>
    <row r="87" spans="1:3">
      <c r="A87" s="304" t="s">
        <v>1339</v>
      </c>
      <c r="B87" s="316" t="s">
        <v>1247</v>
      </c>
      <c r="C87" s="304" t="s">
        <v>1338</v>
      </c>
    </row>
    <row r="88" spans="1:3">
      <c r="A88" s="304" t="s">
        <v>1340</v>
      </c>
      <c r="B88" s="316" t="s">
        <v>1341</v>
      </c>
      <c r="C88" s="304" t="s">
        <v>1342</v>
      </c>
    </row>
    <row r="89" spans="1:3">
      <c r="A89" s="308" t="s">
        <v>1365</v>
      </c>
      <c r="B89" s="316" t="s">
        <v>1341</v>
      </c>
      <c r="C89" s="304" t="s">
        <v>1522</v>
      </c>
    </row>
    <row r="90" spans="1:3">
      <c r="A90" s="304" t="s">
        <v>1343</v>
      </c>
      <c r="B90" s="316" t="s">
        <v>1341</v>
      </c>
      <c r="C90" s="304" t="s">
        <v>1342</v>
      </c>
    </row>
    <row r="91" spans="1:3">
      <c r="A91" s="304" t="s">
        <v>1344</v>
      </c>
      <c r="B91" s="316" t="s">
        <v>1341</v>
      </c>
      <c r="C91" s="304" t="s">
        <v>1344</v>
      </c>
    </row>
    <row r="92" spans="1:3">
      <c r="A92" s="304" t="s">
        <v>1345</v>
      </c>
      <c r="B92" s="316" t="s">
        <v>1248</v>
      </c>
      <c r="C92" s="311" t="s">
        <v>253</v>
      </c>
    </row>
    <row r="93" spans="1:3">
      <c r="A93" s="304" t="s">
        <v>1346</v>
      </c>
      <c r="B93" s="316" t="s">
        <v>1248</v>
      </c>
      <c r="C93" s="311" t="s">
        <v>253</v>
      </c>
    </row>
    <row r="94" spans="1:3">
      <c r="A94" s="308" t="s">
        <v>1347</v>
      </c>
      <c r="B94" s="316" t="s">
        <v>1248</v>
      </c>
      <c r="C94" s="311" t="s">
        <v>1347</v>
      </c>
    </row>
    <row r="95" spans="1:3">
      <c r="A95" s="304" t="s">
        <v>1348</v>
      </c>
      <c r="B95" s="316" t="s">
        <v>1248</v>
      </c>
      <c r="C95" s="311" t="s">
        <v>253</v>
      </c>
    </row>
    <row r="96" spans="1:3">
      <c r="A96" s="312"/>
      <c r="B96" s="312"/>
      <c r="C96" s="313" t="s">
        <v>272</v>
      </c>
    </row>
    <row r="97" spans="1:3">
      <c r="A97" s="302"/>
      <c r="B97" s="302">
        <v>4</v>
      </c>
      <c r="C97" s="303" t="s">
        <v>273</v>
      </c>
    </row>
    <row r="98" spans="1:3">
      <c r="A98" s="304" t="s">
        <v>1349</v>
      </c>
      <c r="B98" s="319" t="s">
        <v>47</v>
      </c>
      <c r="C98" s="320" t="s">
        <v>1350</v>
      </c>
    </row>
    <row r="99" spans="1:3" ht="30.75" customHeight="1">
      <c r="A99" s="304" t="s">
        <v>1351</v>
      </c>
      <c r="B99" s="319" t="s">
        <v>48</v>
      </c>
      <c r="C99" s="320" t="s">
        <v>1352</v>
      </c>
    </row>
    <row r="100" spans="1:3" ht="20.25" customHeight="1">
      <c r="A100" s="304" t="s">
        <v>1351</v>
      </c>
      <c r="B100" s="319" t="s">
        <v>49</v>
      </c>
      <c r="C100" s="320" t="s">
        <v>276</v>
      </c>
    </row>
    <row r="101" spans="1:3" ht="25.5" customHeight="1">
      <c r="A101" s="304" t="s">
        <v>1353</v>
      </c>
      <c r="B101" s="319" t="s">
        <v>50</v>
      </c>
      <c r="C101" s="320" t="s">
        <v>1354</v>
      </c>
    </row>
    <row r="102" spans="1:3">
      <c r="A102" s="304"/>
      <c r="B102" s="319" t="s">
        <v>51</v>
      </c>
      <c r="C102" s="320" t="s">
        <v>278</v>
      </c>
    </row>
    <row r="103" spans="1:3">
      <c r="A103" s="304" t="s">
        <v>1355</v>
      </c>
      <c r="B103" s="319" t="s">
        <v>52</v>
      </c>
      <c r="C103" s="320" t="s">
        <v>1356</v>
      </c>
    </row>
    <row r="104" spans="1:3">
      <c r="A104" s="304" t="s">
        <v>329</v>
      </c>
      <c r="B104" s="319" t="s">
        <v>280</v>
      </c>
      <c r="C104" s="320" t="s">
        <v>1357</v>
      </c>
    </row>
    <row r="105" spans="1:3">
      <c r="A105" s="304" t="s">
        <v>1249</v>
      </c>
      <c r="B105" s="319" t="s">
        <v>330</v>
      </c>
      <c r="C105" s="320" t="s">
        <v>1523</v>
      </c>
    </row>
    <row r="106" spans="1:3">
      <c r="A106" s="304"/>
      <c r="B106" s="319" t="s">
        <v>332</v>
      </c>
      <c r="C106" s="320" t="s">
        <v>253</v>
      </c>
    </row>
    <row r="107" spans="1:3">
      <c r="A107" s="304" t="s">
        <v>1358</v>
      </c>
      <c r="B107" s="319" t="s">
        <v>332</v>
      </c>
      <c r="C107" s="320" t="s">
        <v>1358</v>
      </c>
    </row>
    <row r="108" spans="1:3">
      <c r="A108" s="304" t="s">
        <v>1359</v>
      </c>
      <c r="B108" s="309" t="s">
        <v>1250</v>
      </c>
      <c r="C108" s="304" t="s">
        <v>1359</v>
      </c>
    </row>
    <row r="109" spans="1:3">
      <c r="A109" s="304"/>
      <c r="B109" s="309" t="s">
        <v>1251</v>
      </c>
      <c r="C109" s="304"/>
    </row>
    <row r="110" spans="1:3">
      <c r="A110" s="309"/>
      <c r="B110" s="309" t="s">
        <v>1252</v>
      </c>
      <c r="C110" s="321"/>
    </row>
    <row r="111" spans="1:3">
      <c r="A111" s="309"/>
      <c r="B111" s="309" t="s">
        <v>1253</v>
      </c>
      <c r="C111" s="311"/>
    </row>
    <row r="112" spans="1:3">
      <c r="A112" s="309"/>
      <c r="B112" s="309" t="s">
        <v>1254</v>
      </c>
      <c r="C112" s="311" t="s">
        <v>253</v>
      </c>
    </row>
    <row r="113" spans="1:3">
      <c r="A113" s="309"/>
      <c r="B113" s="309" t="s">
        <v>1255</v>
      </c>
      <c r="C113" s="311" t="s">
        <v>281</v>
      </c>
    </row>
    <row r="114" spans="1:3">
      <c r="A114" s="312"/>
      <c r="B114" s="312"/>
      <c r="C114" s="313" t="s">
        <v>281</v>
      </c>
    </row>
    <row r="115" spans="1:3">
      <c r="A115" s="312"/>
      <c r="B115" s="312" t="s">
        <v>8</v>
      </c>
      <c r="C115" s="313" t="s">
        <v>282</v>
      </c>
    </row>
    <row r="116" spans="1:3">
      <c r="A116" s="312"/>
      <c r="B116" s="312" t="s">
        <v>43</v>
      </c>
      <c r="C116" s="313" t="s">
        <v>44</v>
      </c>
    </row>
    <row r="117" spans="1:3">
      <c r="A117" s="322"/>
      <c r="B117" s="509" t="s">
        <v>283</v>
      </c>
      <c r="C117" s="510"/>
    </row>
    <row r="118" spans="1:3">
      <c r="A118" s="322"/>
      <c r="B118" s="507" t="s">
        <v>284</v>
      </c>
      <c r="C118" s="508"/>
    </row>
    <row r="119" spans="1:3">
      <c r="A119" s="322"/>
      <c r="B119" s="507" t="s">
        <v>285</v>
      </c>
      <c r="C119" s="508"/>
    </row>
  </sheetData>
  <mergeCells count="6">
    <mergeCell ref="B118:C118"/>
    <mergeCell ref="B119:C119"/>
    <mergeCell ref="B117:C117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CAZUL</vt:lpstr>
      <vt:lpstr>SINTETICO</vt:lpstr>
      <vt:lpstr>FORNECEDOR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FIN-10</cp:lastModifiedBy>
  <cp:lastPrinted>2019-09-02T20:20:07Z</cp:lastPrinted>
  <dcterms:created xsi:type="dcterms:W3CDTF">2018-07-17T17:17:14Z</dcterms:created>
  <dcterms:modified xsi:type="dcterms:W3CDTF">2023-07-13T13:41:39Z</dcterms:modified>
</cp:coreProperties>
</file>